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4\04\"/>
    </mc:Choice>
  </mc:AlternateContent>
  <xr:revisionPtr revIDLastSave="0" documentId="13_ncr:1_{9E9DD572-6D9B-45AB-AA4F-CD40256319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 پرتفوی" sheetId="22" r:id="rId1"/>
    <sheet name="سهام" sheetId="2" r:id="rId2"/>
    <sheet name="تعدیل قیمت" sheetId="6" r:id="rId3"/>
    <sheet name="اوراق مشتقه" sheetId="3" r:id="rId4"/>
    <sheet name="سپرده" sheetId="7" r:id="rId5"/>
    <sheet name="درآمد" sheetId="8" r:id="rId6"/>
    <sheet name="درآمد سرمایه گذاری در سهام" sheetId="9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تغییر قیمت سهام" sheetId="21" r:id="rId12"/>
    <sheet name="درآمد ناشی از فروش" sheetId="19" r:id="rId13"/>
    <sheet name="درآمد اعمال اختیار" sheetId="20" r:id="rId14"/>
  </sheets>
  <definedNames>
    <definedName name="_xlnm._FilterDatabase" localSheetId="13" hidden="1">'درآمد اعمال اختیار'!$A$8:$AD$49</definedName>
    <definedName name="_xlnm._FilterDatabase" localSheetId="6" hidden="1">'درآمد سرمایه گذاری در سهام'!$A$9:$X$148</definedName>
    <definedName name="_xlnm.Print_Area" localSheetId="3">'اوراق مشتقه'!$A$1:$V$13</definedName>
    <definedName name="_xlnm.Print_Area" localSheetId="2">'تعدیل قیمت'!$A$1:$J$12</definedName>
    <definedName name="_xlnm.Print_Area" localSheetId="5">درآمد!$A$1:$J$12</definedName>
    <definedName name="_xlnm.Print_Area" localSheetId="13">'درآمد اعمال اختیار'!$A$1:$R$50</definedName>
    <definedName name="_xlnm.Print_Area" localSheetId="7">'درآمد سپرده بانکی'!$A$1:$J$13</definedName>
    <definedName name="_xlnm.Print_Area" localSheetId="6">'درآمد سرمایه گذاری در سهام'!$A$1:$V$149</definedName>
    <definedName name="_xlnm.Print_Area" localSheetId="9">'درآمد سود سهام'!$A$1:$N$33</definedName>
    <definedName name="_xlnm.Print_Area" localSheetId="11">'درآمد ناشی از تغییر قیمت سهام'!$A$1:$R$81</definedName>
    <definedName name="_xlnm.Print_Area" localSheetId="12">'درآمد ناشی از فروش'!$A$1:$S$74</definedName>
    <definedName name="_xlnm.Print_Area" localSheetId="8">'سایر درآمدها'!$A$1:$F$11</definedName>
    <definedName name="_xlnm.Print_Area" localSheetId="4">سپرده!$A$1:$L$12</definedName>
    <definedName name="_xlnm.Print_Area" localSheetId="1">سهام!$A$1:$Z$81</definedName>
    <definedName name="_xlnm.Print_Area" localSheetId="10">'سود سپرده بانکی'!$A$1:$N$12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8" i="9" l="1"/>
  <c r="E148" i="9"/>
  <c r="G148" i="9"/>
  <c r="I148" i="9"/>
  <c r="M148" i="9"/>
  <c r="O148" i="9"/>
  <c r="Q148" i="9"/>
  <c r="U148" i="9"/>
  <c r="S148" i="9"/>
  <c r="S118" i="9"/>
  <c r="Q118" i="9"/>
  <c r="O118" i="9"/>
  <c r="M118" i="9"/>
  <c r="M129" i="9" s="1"/>
  <c r="I118" i="9"/>
  <c r="I129" i="9" s="1"/>
  <c r="G118" i="9"/>
  <c r="G129" i="9" s="1"/>
  <c r="E118" i="9"/>
  <c r="C118" i="9"/>
  <c r="Q99" i="9"/>
  <c r="S88" i="9"/>
  <c r="Q88" i="9"/>
  <c r="O88" i="9"/>
  <c r="M88" i="9"/>
  <c r="M99" i="9" s="1"/>
  <c r="I88" i="9"/>
  <c r="I99" i="9" s="1"/>
  <c r="G88" i="9"/>
  <c r="E88" i="9"/>
  <c r="E99" i="9" s="1"/>
  <c r="C88" i="9"/>
  <c r="C99" i="9" s="1"/>
  <c r="S58" i="9"/>
  <c r="Q58" i="9"/>
  <c r="O58" i="9"/>
  <c r="M58" i="9"/>
  <c r="M69" i="9" s="1"/>
  <c r="I58" i="9"/>
  <c r="I69" i="9" s="1"/>
  <c r="G58" i="9"/>
  <c r="E58" i="9"/>
  <c r="C58" i="9"/>
  <c r="C28" i="9"/>
  <c r="C129" i="9"/>
  <c r="E129" i="9"/>
  <c r="O129" i="9"/>
  <c r="Q129" i="9"/>
  <c r="S129" i="9"/>
  <c r="G99" i="9"/>
  <c r="O99" i="9"/>
  <c r="O69" i="9"/>
  <c r="C69" i="9"/>
  <c r="E69" i="9"/>
  <c r="G69" i="9"/>
  <c r="Q69" i="9"/>
  <c r="C39" i="9"/>
  <c r="E28" i="9"/>
  <c r="E39" i="9" s="1"/>
  <c r="G28" i="9"/>
  <c r="G39" i="9" s="1"/>
  <c r="I28" i="9"/>
  <c r="I39" i="9" s="1"/>
  <c r="M28" i="9"/>
  <c r="M39" i="9" s="1"/>
  <c r="O28" i="9"/>
  <c r="O39" i="9" s="1"/>
  <c r="Q28" i="9"/>
  <c r="Q39" i="9" s="1"/>
  <c r="E10" i="8"/>
  <c r="E9" i="8"/>
  <c r="Q49" i="20"/>
  <c r="O49" i="20"/>
  <c r="M49" i="20"/>
  <c r="K49" i="20"/>
  <c r="I49" i="20"/>
  <c r="G49" i="20"/>
  <c r="E49" i="20"/>
  <c r="C49" i="20"/>
  <c r="C34" i="20"/>
  <c r="E34" i="20"/>
  <c r="G34" i="20"/>
  <c r="I34" i="20"/>
  <c r="K34" i="20"/>
  <c r="M34" i="20"/>
  <c r="O34" i="20"/>
  <c r="Q34" i="20"/>
  <c r="G24" i="20"/>
  <c r="E24" i="20"/>
  <c r="C24" i="20"/>
  <c r="I24" i="20"/>
  <c r="K24" i="20"/>
  <c r="M24" i="20"/>
  <c r="O24" i="20"/>
  <c r="Q24" i="20"/>
  <c r="Q73" i="19"/>
  <c r="O73" i="19"/>
  <c r="M73" i="19"/>
  <c r="K73" i="19"/>
  <c r="I73" i="19"/>
  <c r="G73" i="19"/>
  <c r="E73" i="19"/>
  <c r="C73" i="19"/>
  <c r="C58" i="19"/>
  <c r="E58" i="19"/>
  <c r="G58" i="19"/>
  <c r="I58" i="19"/>
  <c r="K58" i="19"/>
  <c r="M58" i="19"/>
  <c r="O58" i="19"/>
  <c r="Q58" i="19"/>
  <c r="C23" i="19"/>
  <c r="C33" i="19" s="1"/>
  <c r="C48" i="19" s="1"/>
  <c r="E23" i="19"/>
  <c r="E33" i="19" s="1"/>
  <c r="E48" i="19" s="1"/>
  <c r="G23" i="19"/>
  <c r="G33" i="19" s="1"/>
  <c r="G48" i="19" s="1"/>
  <c r="K23" i="19"/>
  <c r="K33" i="19" s="1"/>
  <c r="K48" i="19" s="1"/>
  <c r="M23" i="19"/>
  <c r="M33" i="19" s="1"/>
  <c r="M48" i="19" s="1"/>
  <c r="O23" i="19"/>
  <c r="O33" i="19" s="1"/>
  <c r="O48" i="19" s="1"/>
  <c r="S143" i="9"/>
  <c r="S24" i="9"/>
  <c r="S25" i="9"/>
  <c r="S42" i="9"/>
  <c r="S21" i="9"/>
  <c r="S47" i="9"/>
  <c r="S50" i="9"/>
  <c r="S56" i="9"/>
  <c r="S73" i="9"/>
  <c r="S72" i="9"/>
  <c r="S11" i="9"/>
  <c r="S23" i="9"/>
  <c r="S75" i="9"/>
  <c r="S76" i="9"/>
  <c r="S77" i="9"/>
  <c r="S109" i="9"/>
  <c r="S135" i="9"/>
  <c r="S49" i="9"/>
  <c r="S110" i="9"/>
  <c r="S45" i="9"/>
  <c r="S83" i="9"/>
  <c r="S43" i="9"/>
  <c r="S84" i="9"/>
  <c r="S133" i="9"/>
  <c r="S132" i="9"/>
  <c r="S85" i="9"/>
  <c r="S74" i="9"/>
  <c r="S106" i="9"/>
  <c r="S102" i="9"/>
  <c r="S53" i="9"/>
  <c r="S87" i="9"/>
  <c r="S82" i="9"/>
  <c r="S116" i="9"/>
  <c r="S108" i="9"/>
  <c r="S71" i="9"/>
  <c r="S70" i="9"/>
  <c r="S144" i="9"/>
  <c r="S130" i="9"/>
  <c r="S145" i="9"/>
  <c r="S146" i="9"/>
  <c r="S147" i="9"/>
  <c r="S86" i="9"/>
  <c r="S18" i="9"/>
  <c r="S20" i="9"/>
  <c r="S17" i="9"/>
  <c r="S134" i="9"/>
  <c r="S136" i="9"/>
  <c r="S140" i="9"/>
  <c r="S41" i="9"/>
  <c r="S114" i="9"/>
  <c r="S105" i="9"/>
  <c r="S111" i="9"/>
  <c r="S113" i="9"/>
  <c r="S117" i="9"/>
  <c r="S107" i="9"/>
  <c r="S112" i="9"/>
  <c r="S80" i="9"/>
  <c r="S115" i="9"/>
  <c r="S131" i="9"/>
  <c r="S137" i="9"/>
  <c r="S139" i="9"/>
  <c r="S142" i="9"/>
  <c r="S138" i="9"/>
  <c r="S141" i="9"/>
  <c r="S10" i="9"/>
  <c r="S13" i="9"/>
  <c r="S14" i="9"/>
  <c r="S15" i="9"/>
  <c r="S16" i="9"/>
  <c r="S19" i="9"/>
  <c r="S22" i="9"/>
  <c r="S26" i="9"/>
  <c r="S27" i="9"/>
  <c r="S40" i="9"/>
  <c r="S44" i="9"/>
  <c r="S46" i="9"/>
  <c r="S48" i="9"/>
  <c r="S51" i="9"/>
  <c r="S52" i="9"/>
  <c r="S54" i="9"/>
  <c r="S55" i="9"/>
  <c r="S57" i="9"/>
  <c r="S78" i="9"/>
  <c r="S79" i="9"/>
  <c r="S81" i="9"/>
  <c r="S100" i="9"/>
  <c r="S101" i="9"/>
  <c r="S104" i="9"/>
  <c r="S103" i="9"/>
  <c r="S12" i="9"/>
  <c r="S99" i="9" l="1"/>
  <c r="S69" i="9"/>
  <c r="S28" i="9"/>
  <c r="A3" i="20"/>
  <c r="A2" i="20"/>
  <c r="A1" i="20"/>
  <c r="A3" i="19"/>
  <c r="A2" i="19"/>
  <c r="A1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59" i="19"/>
  <c r="Q60" i="19"/>
  <c r="Q61" i="19"/>
  <c r="Q62" i="19"/>
  <c r="Q63" i="19"/>
  <c r="Q64" i="19"/>
  <c r="Q65" i="19"/>
  <c r="Q66" i="19"/>
  <c r="Q67" i="19"/>
  <c r="Q68" i="19"/>
  <c r="Q69" i="19"/>
  <c r="Q70" i="19"/>
  <c r="Q71" i="19"/>
  <c r="Q72" i="19"/>
  <c r="Q9" i="19"/>
  <c r="Q80" i="21"/>
  <c r="O80" i="21"/>
  <c r="M80" i="21"/>
  <c r="K80" i="21"/>
  <c r="C80" i="21"/>
  <c r="E80" i="21"/>
  <c r="G80" i="21"/>
  <c r="I80" i="21"/>
  <c r="C64" i="21"/>
  <c r="E64" i="21"/>
  <c r="G64" i="21"/>
  <c r="I64" i="21"/>
  <c r="K64" i="21"/>
  <c r="M64" i="21"/>
  <c r="O64" i="21"/>
  <c r="Q64" i="21"/>
  <c r="C26" i="21"/>
  <c r="C36" i="21" s="1"/>
  <c r="C54" i="21" s="1"/>
  <c r="E26" i="21"/>
  <c r="G26" i="21"/>
  <c r="G36" i="21" s="1"/>
  <c r="G54" i="21" s="1"/>
  <c r="I26" i="21"/>
  <c r="I36" i="21" s="1"/>
  <c r="I54" i="21" s="1"/>
  <c r="K26" i="21"/>
  <c r="K36" i="21" s="1"/>
  <c r="K54" i="21" s="1"/>
  <c r="M26" i="21"/>
  <c r="M36" i="21" s="1"/>
  <c r="M54" i="21" s="1"/>
  <c r="O26" i="21"/>
  <c r="O36" i="21" s="1"/>
  <c r="O54" i="21" s="1"/>
  <c r="A86" i="9"/>
  <c r="A147" i="9"/>
  <c r="A146" i="9"/>
  <c r="A145" i="9"/>
  <c r="Q7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65" i="21"/>
  <c r="Q66" i="21"/>
  <c r="Q67" i="21"/>
  <c r="Q9" i="21"/>
  <c r="A3" i="21"/>
  <c r="A2" i="21"/>
  <c r="A1" i="21"/>
  <c r="S39" i="9" l="1"/>
  <c r="K75" i="9"/>
  <c r="K132" i="9"/>
  <c r="K144" i="9"/>
  <c r="K41" i="9"/>
  <c r="K139" i="9"/>
  <c r="K27" i="9"/>
  <c r="K81" i="9"/>
  <c r="K77" i="9"/>
  <c r="K74" i="9"/>
  <c r="K105" i="9"/>
  <c r="K101" i="9"/>
  <c r="K24" i="9"/>
  <c r="K76" i="9"/>
  <c r="K85" i="9"/>
  <c r="K130" i="9"/>
  <c r="K114" i="9"/>
  <c r="K142" i="9"/>
  <c r="K40" i="9"/>
  <c r="K100" i="9"/>
  <c r="K25" i="9"/>
  <c r="K145" i="9"/>
  <c r="K44" i="9"/>
  <c r="K138" i="9"/>
  <c r="K42" i="9"/>
  <c r="K109" i="9"/>
  <c r="K106" i="9"/>
  <c r="K146" i="9"/>
  <c r="K111" i="9"/>
  <c r="K141" i="9"/>
  <c r="K46" i="9"/>
  <c r="K104" i="9"/>
  <c r="K73" i="9"/>
  <c r="K16" i="9"/>
  <c r="K21" i="9"/>
  <c r="K135" i="9"/>
  <c r="K102" i="9"/>
  <c r="K147" i="9"/>
  <c r="K113" i="9"/>
  <c r="K10" i="9"/>
  <c r="K48" i="9"/>
  <c r="K103" i="9"/>
  <c r="K83" i="9"/>
  <c r="K116" i="9"/>
  <c r="K80" i="9"/>
  <c r="K47" i="9"/>
  <c r="K49" i="9"/>
  <c r="K53" i="9"/>
  <c r="K86" i="9"/>
  <c r="K117" i="9"/>
  <c r="K13" i="9"/>
  <c r="K51" i="9"/>
  <c r="K143" i="9"/>
  <c r="K55" i="9"/>
  <c r="K50" i="9"/>
  <c r="K110" i="9"/>
  <c r="K87" i="9"/>
  <c r="K18" i="9"/>
  <c r="K107" i="9"/>
  <c r="K14" i="9"/>
  <c r="K52" i="9"/>
  <c r="K12" i="9"/>
  <c r="K17" i="9"/>
  <c r="K56" i="9"/>
  <c r="K45" i="9"/>
  <c r="K82" i="9"/>
  <c r="K20" i="9"/>
  <c r="K112" i="9"/>
  <c r="K15" i="9"/>
  <c r="K54" i="9"/>
  <c r="K72" i="9"/>
  <c r="K43" i="9"/>
  <c r="K108" i="9"/>
  <c r="K134" i="9"/>
  <c r="K115" i="9"/>
  <c r="K19" i="9"/>
  <c r="K57" i="9"/>
  <c r="K23" i="9"/>
  <c r="K70" i="9"/>
  <c r="K137" i="9"/>
  <c r="K79" i="9"/>
  <c r="K11" i="9"/>
  <c r="K84" i="9"/>
  <c r="K71" i="9"/>
  <c r="K136" i="9"/>
  <c r="K131" i="9"/>
  <c r="K22" i="9"/>
  <c r="K78" i="9"/>
  <c r="K133" i="9"/>
  <c r="K140" i="9"/>
  <c r="K26" i="9"/>
  <c r="Q23" i="19"/>
  <c r="I23" i="19"/>
  <c r="I33" i="19" s="1"/>
  <c r="I48" i="19" s="1"/>
  <c r="E36" i="21"/>
  <c r="E54" i="21" s="1"/>
  <c r="Q26" i="21"/>
  <c r="C32" i="15"/>
  <c r="E32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13" i="15"/>
  <c r="G32" i="15" s="1"/>
  <c r="I32" i="15"/>
  <c r="K32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9" i="15"/>
  <c r="M32" i="15" s="1"/>
  <c r="A3" i="15"/>
  <c r="A2" i="15"/>
  <c r="A1" i="15"/>
  <c r="A3" i="9"/>
  <c r="A2" i="9"/>
  <c r="A1" i="9"/>
  <c r="U103" i="9" l="1"/>
  <c r="U145" i="9"/>
  <c r="U107" i="9"/>
  <c r="U71" i="9"/>
  <c r="U134" i="9"/>
  <c r="U51" i="9"/>
  <c r="U130" i="9"/>
  <c r="U13" i="9"/>
  <c r="U76" i="9"/>
  <c r="U146" i="9"/>
  <c r="U70" i="9"/>
  <c r="U80" i="9"/>
  <c r="U135" i="9"/>
  <c r="U109" i="9"/>
  <c r="U54" i="9"/>
  <c r="U131" i="9"/>
  <c r="U46" i="9"/>
  <c r="U10" i="9"/>
  <c r="U87" i="9"/>
  <c r="U20" i="9"/>
  <c r="U108" i="9"/>
  <c r="U55" i="9"/>
  <c r="U136" i="9"/>
  <c r="E8" i="8"/>
  <c r="I8" i="8" s="1"/>
  <c r="U73" i="9"/>
  <c r="U50" i="9"/>
  <c r="U26" i="9"/>
  <c r="U147" i="9"/>
  <c r="U110" i="9"/>
  <c r="U100" i="9"/>
  <c r="U19" i="9"/>
  <c r="U105" i="9"/>
  <c r="U102" i="9"/>
  <c r="U139" i="9"/>
  <c r="U53" i="9"/>
  <c r="U48" i="9"/>
  <c r="U117" i="9"/>
  <c r="U85" i="9"/>
  <c r="U21" i="9"/>
  <c r="U44" i="9"/>
  <c r="U45" i="9"/>
  <c r="U72" i="9"/>
  <c r="U49" i="9"/>
  <c r="U138" i="9"/>
  <c r="U17" i="9"/>
  <c r="U11" i="9"/>
  <c r="U74" i="9"/>
  <c r="U47" i="9"/>
  <c r="U140" i="9"/>
  <c r="U142" i="9"/>
  <c r="U82" i="9"/>
  <c r="U111" i="9"/>
  <c r="U22" i="9"/>
  <c r="U43" i="9"/>
  <c r="U18" i="9"/>
  <c r="U113" i="9"/>
  <c r="U81" i="9"/>
  <c r="U12" i="9"/>
  <c r="U56" i="9"/>
  <c r="U101" i="9"/>
  <c r="U112" i="9"/>
  <c r="U137" i="9"/>
  <c r="U106" i="9"/>
  <c r="U141" i="9"/>
  <c r="U52" i="9"/>
  <c r="U84" i="9"/>
  <c r="U25" i="9"/>
  <c r="U144" i="9"/>
  <c r="U86" i="9"/>
  <c r="U77" i="9"/>
  <c r="U78" i="9"/>
  <c r="U132" i="9"/>
  <c r="U16" i="9"/>
  <c r="U143" i="9"/>
  <c r="U114" i="9"/>
  <c r="U24" i="9"/>
  <c r="U79" i="9"/>
  <c r="U41" i="9"/>
  <c r="U42" i="9"/>
  <c r="U23" i="9"/>
  <c r="U83" i="9"/>
  <c r="U115" i="9"/>
  <c r="U14" i="9"/>
  <c r="U133" i="9"/>
  <c r="U116" i="9"/>
  <c r="U75" i="9"/>
  <c r="U40" i="9"/>
  <c r="U57" i="9"/>
  <c r="U104" i="9"/>
  <c r="U15" i="9"/>
  <c r="U27" i="9"/>
  <c r="K28" i="9"/>
  <c r="Q33" i="19"/>
  <c r="Q48" i="19" s="1"/>
  <c r="Q36" i="21"/>
  <c r="Q54" i="21" s="1"/>
  <c r="A3" i="13"/>
  <c r="A2" i="13"/>
  <c r="A1" i="13"/>
  <c r="A3" i="14"/>
  <c r="A2" i="14"/>
  <c r="A1" i="14"/>
  <c r="I11" i="13"/>
  <c r="I10" i="13"/>
  <c r="E11" i="13"/>
  <c r="E10" i="13"/>
  <c r="E12" i="13" s="1"/>
  <c r="C12" i="13"/>
  <c r="G12" i="13"/>
  <c r="I9" i="8"/>
  <c r="I10" i="8"/>
  <c r="A3" i="7"/>
  <c r="A2" i="7"/>
  <c r="A1" i="7"/>
  <c r="K11" i="7"/>
  <c r="K10" i="7"/>
  <c r="K9" i="7"/>
  <c r="I10" i="7"/>
  <c r="I9" i="7"/>
  <c r="C11" i="7"/>
  <c r="E11" i="7"/>
  <c r="G11" i="7"/>
  <c r="C11" i="6"/>
  <c r="I11" i="6"/>
  <c r="I10" i="6"/>
  <c r="A3" i="6"/>
  <c r="A2" i="6"/>
  <c r="A1" i="6"/>
  <c r="A3" i="3"/>
  <c r="A2" i="3"/>
  <c r="A1" i="3"/>
  <c r="W80" i="2"/>
  <c r="U80" i="2"/>
  <c r="Q80" i="2"/>
  <c r="M80" i="2"/>
  <c r="O80" i="2"/>
  <c r="K80" i="2"/>
  <c r="I80" i="2"/>
  <c r="G80" i="2"/>
  <c r="C80" i="2"/>
  <c r="E80" i="2"/>
  <c r="C64" i="2"/>
  <c r="E64" i="2"/>
  <c r="G64" i="2"/>
  <c r="I64" i="2"/>
  <c r="K64" i="2"/>
  <c r="M64" i="2"/>
  <c r="O64" i="2"/>
  <c r="Q64" i="2"/>
  <c r="U64" i="2"/>
  <c r="W64" i="2"/>
  <c r="C26" i="2"/>
  <c r="C37" i="2" s="1"/>
  <c r="C53" i="2" s="1"/>
  <c r="E26" i="2"/>
  <c r="E37" i="2" s="1"/>
  <c r="E53" i="2" s="1"/>
  <c r="G26" i="2"/>
  <c r="G37" i="2" s="1"/>
  <c r="G53" i="2" s="1"/>
  <c r="I26" i="2"/>
  <c r="I37" i="2" s="1"/>
  <c r="I53" i="2" s="1"/>
  <c r="K26" i="2"/>
  <c r="K37" i="2" s="1"/>
  <c r="K53" i="2" s="1"/>
  <c r="M26" i="2"/>
  <c r="M37" i="2" s="1"/>
  <c r="M53" i="2" s="1"/>
  <c r="O26" i="2"/>
  <c r="O37" i="2" s="1"/>
  <c r="O53" i="2" s="1"/>
  <c r="Q26" i="2"/>
  <c r="Q37" i="2" s="1"/>
  <c r="Q53" i="2" s="1"/>
  <c r="U26" i="2"/>
  <c r="U37" i="2" s="1"/>
  <c r="U53" i="2" s="1"/>
  <c r="W26" i="2"/>
  <c r="W37" i="2" s="1"/>
  <c r="W53" i="2" s="1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11" i="2"/>
  <c r="Y26" i="2" s="1"/>
  <c r="U28" i="9" l="1"/>
  <c r="U39" i="9"/>
  <c r="U58" i="9" s="1"/>
  <c r="U69" i="9" s="1"/>
  <c r="U88" i="9" s="1"/>
  <c r="U99" i="9" s="1"/>
  <c r="U118" i="9" s="1"/>
  <c r="U129" i="9" s="1"/>
  <c r="E11" i="8"/>
  <c r="G9" i="8" s="1"/>
  <c r="K39" i="9"/>
  <c r="I11" i="8"/>
  <c r="G8" i="8"/>
  <c r="G10" i="8"/>
  <c r="I12" i="13"/>
  <c r="I11" i="7"/>
  <c r="Y37" i="2"/>
  <c r="Y53" i="2" s="1"/>
  <c r="K58" i="9" l="1"/>
  <c r="K69" i="9" s="1"/>
  <c r="K88" i="9" s="1"/>
  <c r="K99" i="9" s="1"/>
  <c r="K118" i="9" s="1"/>
  <c r="K129" i="9" s="1"/>
  <c r="K148" i="9" s="1"/>
  <c r="G11" i="8"/>
  <c r="Y64" i="2"/>
  <c r="Y80" i="2" s="1"/>
</calcChain>
</file>

<file path=xl/sharedStrings.xml><?xml version="1.0" encoding="utf-8"?>
<sst xmlns="http://schemas.openxmlformats.org/spreadsheetml/2006/main" count="761" uniqueCount="202">
  <si>
    <t>صندوق سرمایه گذاری بخشی پتروشیمی دماوند</t>
  </si>
  <si>
    <t>صورت وضعیت پرتفوی</t>
  </si>
  <si>
    <t>برای ماه منتهی به 1404/04/31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</si>
  <si>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</si>
  <si>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</si>
  <si>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</si>
  <si>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</si>
  <si>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</si>
  <si>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</si>
  <si>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</si>
  <si>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</si>
  <si>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</si>
  <si>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</si>
  <si>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</si>
  <si>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</si>
  <si>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</si>
  <si>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الکتریک‌ خودرو شرق‌</t>
  </si>
  <si>
    <t>ایران‌ خودرو</t>
  </si>
  <si>
    <t>ایمن خودرو شرق</t>
  </si>
  <si>
    <t>بانک تجارت</t>
  </si>
  <si>
    <t>بانک صادرات ایران</t>
  </si>
  <si>
    <t>بانک ملت</t>
  </si>
  <si>
    <t>پالایش نفت اصفهان</t>
  </si>
  <si>
    <t>پاکدیس</t>
  </si>
  <si>
    <t>پتروشیمی ارومیه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</si>
  <si>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</si>
  <si>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</si>
  <si>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</si>
  <si>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</si>
  <si>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</si>
  <si>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فناوران</t>
  </si>
  <si>
    <t>پتروشیمی نوری</t>
  </si>
  <si>
    <t>پتروشیمی‌شیراز</t>
  </si>
  <si>
    <t>پدیده شیمی قرن</t>
  </si>
  <si>
    <t>تامین سرمایه دماوند</t>
  </si>
  <si>
    <t>تایدواترخاورمیانه</t>
  </si>
  <si>
    <t>تولید انرژی برق شمس پاسارگاد</t>
  </si>
  <si>
    <t>تولید مواداولیه الیاف مصنوعی</t>
  </si>
  <si>
    <t>تولیدات پتروشیمی قائد بصیر</t>
  </si>
  <si>
    <t>تولیدی و صنعتی گوهرفام</t>
  </si>
  <si>
    <t>توکا رنگ فولاد سپاهان</t>
  </si>
  <si>
    <t>دوده‌ صنعتی‌ پارس‌</t>
  </si>
  <si>
    <t>ذوب آهن اصفهان</t>
  </si>
  <si>
    <t>س. نفت و گاز و پتروشیمی تأمین</t>
  </si>
  <si>
    <t>سرمایه گذاری تامین اجتماعی</t>
  </si>
  <si>
    <t>سرمایه‌گذاری صنایع پتروشیمی‌</t>
  </si>
  <si>
    <t>سیمان آبیک</t>
  </si>
  <si>
    <t>صنایع پتروشیمی خلیج فارس</t>
  </si>
  <si>
    <t>صنایع پتروشیمی دهدشت</t>
  </si>
  <si>
    <t>صنایع شیمیایی کیمیاگران امروز</t>
  </si>
  <si>
    <t>فرانسوز یزد</t>
  </si>
  <si>
    <t>گ.س.وت.ص.پتروشیمی خلیج فارس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</si>
  <si>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</si>
  <si>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</si>
  <si>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</si>
  <si>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</si>
  <si>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</si>
  <si>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نیروکلر</t>
  </si>
  <si>
    <t>کربن‌ ایران‌</t>
  </si>
  <si>
    <t>کلر پارس</t>
  </si>
  <si>
    <t>جمع</t>
  </si>
  <si>
    <t>نام سهام</t>
  </si>
  <si>
    <t>قیمت اعمال</t>
  </si>
  <si>
    <t>تاریخ اعمال</t>
  </si>
  <si>
    <t>نوع اختیار</t>
  </si>
  <si>
    <t>نوع موقعیت</t>
  </si>
  <si>
    <t>تعداد اوراق</t>
  </si>
  <si>
    <t>اختیار خرید</t>
  </si>
  <si>
    <t>موقعیت فروش</t>
  </si>
  <si>
    <t>-</t>
  </si>
  <si>
    <t>1404/04/18</t>
  </si>
  <si>
    <t>1404/04/08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</si>
  <si>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</si>
  <si>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</si>
  <si>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قیمت پایانی</t>
  </si>
  <si>
    <t>قیمت تعدیل شده</t>
  </si>
  <si>
    <t>خالص ارزش فروش تعدیل شده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</si>
  <si>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</si>
  <si>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</si>
  <si>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</si>
  <si>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</si>
  <si>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</si>
  <si>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</si>
  <si>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</si>
  <si>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</si>
  <si>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</si>
  <si>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2-2</t>
  </si>
  <si>
    <t>سایر درآمدها</t>
  </si>
  <si>
    <t>سهام</t>
  </si>
  <si>
    <t>درآمد سود سهام</t>
  </si>
  <si>
    <t>درآمد تغییر ارزش</t>
  </si>
  <si>
    <t>درآمد فروش</t>
  </si>
  <si>
    <t>صنایع ارتباطی آوا</t>
  </si>
  <si>
    <t>کاشی‌ الوند</t>
  </si>
  <si>
    <t>زامیاد</t>
  </si>
  <si>
    <t>اختیارخ خودرو-529-1404/02/03</t>
  </si>
  <si>
    <t>اختیارخ خودرو-588-1404/02/03</t>
  </si>
  <si>
    <t>گروه‌صنعتی‌سپاهان‌</t>
  </si>
  <si>
    <t>صبا فولاد خلیج فارس</t>
  </si>
  <si>
    <t>سیمان ساوه</t>
  </si>
  <si>
    <t>کاشی‌ پارس‌</t>
  </si>
  <si>
    <t>توسعه نیشکر و  صنایع جانبی</t>
  </si>
  <si>
    <t>تامین‌ ماسه‌ ریخته‌گری‌</t>
  </si>
  <si>
    <t>اختیارخ خودرو-471-1404/03/07</t>
  </si>
  <si>
    <t>پتروشیمی زاگرس</t>
  </si>
  <si>
    <t>صنعتی‌ آما</t>
  </si>
  <si>
    <t>ح . توکا رنگ فولاد سپاهان</t>
  </si>
  <si>
    <t>مدیریت نیروگاهی ایرانیان مپنا</t>
  </si>
  <si>
    <t>نام سپرده بانکی</t>
  </si>
  <si>
    <t>سود سپرده بانکی و گواهی سپرده</t>
  </si>
  <si>
    <t>درصد سود به میانگین سپرده</t>
  </si>
  <si>
    <t>جمع درآمد سود سهام</t>
  </si>
  <si>
    <t>هزینه تنزیل</t>
  </si>
  <si>
    <t>خالص درآمد سود سهام</t>
  </si>
  <si>
    <t>درآمد سود</t>
  </si>
  <si>
    <t>خالص درآمد</t>
  </si>
  <si>
    <t>خالص بهای فروش</t>
  </si>
  <si>
    <t>ارزش دفتری</t>
  </si>
  <si>
    <t>مالیات اعمال</t>
  </si>
  <si>
    <t>سود(زیان)اعمال</t>
  </si>
  <si>
    <t>گزارش افشا پرتفوی ماهانه</t>
  </si>
  <si>
    <t>در اجرای ابلاغیه شماره 12020093 مورخ 1396/09/05 سازمان بورس اوراق بهادار</t>
  </si>
  <si>
    <t>.</t>
  </si>
  <si>
    <t>به تاریخ 31 تیر 1404</t>
  </si>
  <si>
    <t>1- سرمایه گذاری ها</t>
  </si>
  <si>
    <t>1-1- سرمایه گذاری در سهام و حق تقدم سهام</t>
  </si>
  <si>
    <t>ادامه یادداشت 1-1</t>
  </si>
  <si>
    <t>جمع نقل به صفحه بعد</t>
  </si>
  <si>
    <t>جمع نقل از صفحه قبل</t>
  </si>
  <si>
    <t>(مبالغ به ریال)</t>
  </si>
  <si>
    <t>نام اختیار معاملات سهام</t>
  </si>
  <si>
    <t>اختیارخرید خودرو-500-1404/04/08</t>
  </si>
  <si>
    <t>اختیارخرید خودرو-400-1404/04/08</t>
  </si>
  <si>
    <t>اختیارخرید وتجارت-500-1404/04/18</t>
  </si>
  <si>
    <t>اختیارخرید شپنا-3873-1404/04/18</t>
  </si>
  <si>
    <t>اطلاعات آماری مرتبط با موقعیت های اخذ شده در اوراق اختیار معامله توسط صندوق سرمایه گذاری</t>
  </si>
  <si>
    <t>1-2- سرمایه‌گذاری در  سپرده‌ بانکی</t>
  </si>
  <si>
    <t>بانک سینا</t>
  </si>
  <si>
    <t>بانک پاسارگاد</t>
  </si>
  <si>
    <t>‫دوره یک ماهه منتهی 31 تیر  1404</t>
  </si>
  <si>
    <t>دوره یک ماهه منتهی به 31 تیر 1404</t>
  </si>
  <si>
    <t>2- درآمد حاصل از سرمایه گذاری ها</t>
  </si>
  <si>
    <t xml:space="preserve">درآمد حاصل از سرمایه گذاری در سپرده بانکی </t>
  </si>
  <si>
    <t>درآمد حاصل از سرمایه گذاری در سهام و حق تقدم سهام و اختیار معاملات سهام</t>
  </si>
  <si>
    <t>2-1</t>
  </si>
  <si>
    <t>2-3</t>
  </si>
  <si>
    <t xml:space="preserve"> بانک سینا</t>
  </si>
  <si>
    <t>یادداشت 1-2-2</t>
  </si>
  <si>
    <t>طی تیر ماه</t>
  </si>
  <si>
    <t>از ابتدای سال مالی تا پایان تیر ماه</t>
  </si>
  <si>
    <t xml:space="preserve"> بانک پاسارگاد</t>
  </si>
  <si>
    <t xml:space="preserve">2-2- درآمد حاصل از سرمایه گذاری در سپرده بانکی </t>
  </si>
  <si>
    <t>2-2-1- سود سپرده بانکی</t>
  </si>
  <si>
    <t>2-3- سایر درآمدها</t>
  </si>
  <si>
    <t>درآمد حاصل از تنزیل سود سهام دریافتنی</t>
  </si>
  <si>
    <t>درآمد حاصل از تعدیل کارمزد کارگزار</t>
  </si>
  <si>
    <t>2-1- درآمد حاصل از سرمایه گذاری در سهام ، حق تقدم سهام و اختیار معاملات سهام</t>
  </si>
  <si>
    <t>یادداشت 1-1-2</t>
  </si>
  <si>
    <t>یادداشت 2-1-2</t>
  </si>
  <si>
    <t>یادداشت 3-1-2</t>
  </si>
  <si>
    <t>2-1-1- درآمد سود سهام</t>
  </si>
  <si>
    <t>سرمایه گذاری صنایع پتروشیمی</t>
  </si>
  <si>
    <t>اختیارخرید خودرو-500-1404/04/04</t>
  </si>
  <si>
    <t>اختیارخرید خودرو-400-1404/04/04</t>
  </si>
  <si>
    <t>2-1-2- درآمد ناشی از تغییر قیمت سهام، حق تقدم سهام و اختیار معاملات سهام</t>
  </si>
  <si>
    <t>سود (زیان) ناشی از تغییر قیمت</t>
  </si>
  <si>
    <t>ادامه یادداشت 2-1-2</t>
  </si>
  <si>
    <t xml:space="preserve">کارمزد </t>
  </si>
  <si>
    <t>سود (زیان) ناشی از فروش</t>
  </si>
  <si>
    <t>2-1-3-(زیان) حاصل از فروش سهام و حق تقدم سهام</t>
  </si>
  <si>
    <t>2-1-3- سود ناشی از اعمال اختیار معامله سهام</t>
  </si>
  <si>
    <t>اختیارخرید خودرو-588-1404/03/07(ضخود30981)</t>
  </si>
  <si>
    <t>اختیارخرید وبصادر-600-1404/03/21(ضصاد30521)</t>
  </si>
  <si>
    <t>اختیارخرید خودرو-500-1404/04/08(ضخود40491)</t>
  </si>
  <si>
    <t>اختیارخرید ذوب-400-1404/03/21(ضذوب30381)</t>
  </si>
  <si>
    <t>اختیارخرید ذوب-500-1404/03/21(ضذوب30391)</t>
  </si>
  <si>
    <t>اختیارخرید شستا-1500-1404/02/10(ضستا20411)</t>
  </si>
  <si>
    <t>اختیارخرید ذوب-400-1404/02/24(ضذوب20021)</t>
  </si>
  <si>
    <t>اختیارخرید شستا-1300-1404/02/10(ضستا20391)</t>
  </si>
  <si>
    <t>اختیارخ شستا-1600-1404/03/13(ضستا30311)</t>
  </si>
  <si>
    <t>اختیارخرید وتجارت-500-1404/04/18(ضجار40151)</t>
  </si>
  <si>
    <t>اختیارخرید شستا-1700-1404/03/13(ضستا30321)</t>
  </si>
  <si>
    <t>اختیارخرید شستا-1300-1404/01/20(ضستا01271)</t>
  </si>
  <si>
    <t>اختیارخرید وبصادر-700-1404/03/21(ضصاد30531)</t>
  </si>
  <si>
    <t>اختیارخرید خودرو-647-1404/03/07(ضخود30991)</t>
  </si>
  <si>
    <t>اختیارخرید وبملت-2640-1404/03/21(ضملت30541)</t>
  </si>
  <si>
    <t>اختیارخرید شپنا-3873-1404/04/18(ضشنا40181)</t>
  </si>
  <si>
    <t>اختیارخرید وتجارت-600-1404/04/18(ضجار40161)</t>
  </si>
  <si>
    <t>اختیارخرید وتجارت-590-1404/02/17(ضجار20541)</t>
  </si>
  <si>
    <t>اختیارخرید خودرو-471-1404/03/07(ضخود30961)</t>
  </si>
  <si>
    <t>اختیارخرید شپنا-3521-1404/02/17(ضشنا20501)</t>
  </si>
  <si>
    <t>اختیارخ ذوب-500-1404/02/24(ضذوب20031)</t>
  </si>
  <si>
    <t>اختیارخرید شستا-1400-1404/01/20(ضستا01281)</t>
  </si>
  <si>
    <t>اختیارخرید شپنا-3873-1404/02/17(ضشنا20511)</t>
  </si>
  <si>
    <t>اختیارفروش خودرو-588-1404/03/07(طخود30981)</t>
  </si>
  <si>
    <t>اختیارخرید ذوب-500-1404/01/20(ضذوب01141)</t>
  </si>
  <si>
    <t>اختیارخرید خودرو-400-1404/04/08(ضخود40481)</t>
  </si>
  <si>
    <t>اختیارفروش خودرو-647-1404/03/07(طخود30991)</t>
  </si>
  <si>
    <t>اختیارخرید خودرو-588-1404/02/03(ضخود20611)</t>
  </si>
  <si>
    <t>اختیارخرید خودرو-529-1404/02/03(ضخود20601)</t>
  </si>
  <si>
    <t>ادامه یادداشت 3-1-2</t>
  </si>
  <si>
    <t>ادامه یادداشت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</si>
</sst>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u/>
      <sz val="14"/>
      <color indexed="8"/>
      <name val="B Nazanin"/>
      <charset val="178"/>
    </font>
    <font>
      <u/>
      <sz val="14"/>
      <color indexed="8"/>
      <name val="B Nazanin"/>
      <charset val="178"/>
    </font>
    <font>
      <b/>
      <u/>
      <sz val="18"/>
      <name val="B Nazanin"/>
      <charset val="178"/>
    </font>
    <font>
      <sz val="18"/>
      <color indexed="8"/>
      <name val="B Nazanin"/>
      <charset val="178"/>
    </font>
    <font>
      <sz val="12"/>
      <color indexed="8"/>
      <name val="B Nazanin"/>
      <charset val="178"/>
    </font>
    <font>
      <sz val="14"/>
      <color indexed="8"/>
      <name val="B Nazanin"/>
      <charset val="178"/>
    </font>
    <font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color rgb="FF000000"/>
      <name val="Arial"/>
      <family val="2"/>
    </font>
    <font>
      <b/>
      <sz val="16"/>
      <color rgb="FF000000"/>
      <name val="B Nazanin"/>
      <charset val="178"/>
    </font>
    <font>
      <sz val="16"/>
      <color rgb="FF000000"/>
      <name val="Arial"/>
      <family val="2"/>
    </font>
    <font>
      <b/>
      <sz val="18"/>
      <color rgb="FF000000"/>
      <name val="B Nazanin"/>
      <charset val="178"/>
    </font>
    <font>
      <sz val="18"/>
      <color rgb="FF000000"/>
      <name val="Arial"/>
      <family val="2"/>
    </font>
    <font>
      <b/>
      <sz val="20"/>
      <color rgb="FF000000"/>
      <name val="B Nazanin"/>
      <charset val="178"/>
    </font>
    <font>
      <b/>
      <u/>
      <sz val="20"/>
      <color rgb="FF000000"/>
      <name val="B Nazanin"/>
      <charset val="178"/>
    </font>
    <font>
      <b/>
      <sz val="20"/>
      <color theme="1"/>
      <name val="B Nazanin"/>
      <charset val="178"/>
    </font>
    <font>
      <b/>
      <sz val="18"/>
      <color rgb="FF1E90FF"/>
      <name val="B Nazanin"/>
      <charset val="178"/>
    </font>
    <font>
      <b/>
      <sz val="14"/>
      <color rgb="FF000000"/>
      <name val="Arial"/>
      <family val="2"/>
    </font>
    <font>
      <sz val="20"/>
      <color rgb="FF000000"/>
      <name val="Arial"/>
      <family val="2"/>
    </font>
    <font>
      <sz val="10"/>
      <color rgb="FF000000"/>
      <name val="B Nazanin"/>
      <charset val="178"/>
    </font>
    <font>
      <sz val="16"/>
      <color rgb="FF00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b/>
      <u/>
      <sz val="20"/>
      <color theme="1"/>
      <name val="B Nazanin"/>
      <charset val="178"/>
    </font>
    <font>
      <b/>
      <sz val="16"/>
      <color rgb="FF1E90FF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74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6" fillId="0" borderId="0" xfId="1" applyFont="1"/>
    <xf numFmtId="0" fontId="7" fillId="0" borderId="0" xfId="1" applyFont="1"/>
    <xf numFmtId="0" fontId="10" fillId="0" borderId="0" xfId="1" applyFont="1"/>
    <xf numFmtId="0" fontId="11" fillId="0" borderId="0" xfId="1" applyFont="1" applyAlignment="1">
      <alignment vertical="center"/>
    </xf>
    <xf numFmtId="37" fontId="0" fillId="0" borderId="0" xfId="0" applyNumberFormat="1" applyAlignment="1">
      <alignment horizontal="left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37" fontId="4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/>
    </xf>
    <xf numFmtId="0" fontId="15" fillId="0" borderId="2" xfId="0" applyFont="1" applyFill="1" applyBorder="1" applyAlignment="1">
      <alignment horizontal="center" vertical="center"/>
    </xf>
    <xf numFmtId="37" fontId="12" fillId="0" borderId="0" xfId="0" applyNumberFormat="1" applyFont="1" applyFill="1" applyAlignment="1">
      <alignment horizontal="center" vertical="center"/>
    </xf>
    <xf numFmtId="37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7" fontId="12" fillId="0" borderId="0" xfId="0" applyNumberFormat="1" applyFont="1" applyFill="1" applyBorder="1" applyAlignment="1">
      <alignment horizontal="center" vertical="center"/>
    </xf>
    <xf numFmtId="37" fontId="12" fillId="0" borderId="3" xfId="0" applyNumberFormat="1" applyFont="1" applyFill="1" applyBorder="1" applyAlignment="1">
      <alignment horizontal="center" vertical="center"/>
    </xf>
    <xf numFmtId="37" fontId="12" fillId="0" borderId="2" xfId="0" applyNumberFormat="1" applyFont="1" applyFill="1" applyBorder="1" applyAlignment="1">
      <alignment horizontal="center" vertical="center"/>
    </xf>
    <xf numFmtId="37" fontId="12" fillId="0" borderId="4" xfId="0" applyNumberFormat="1" applyFont="1" applyFill="1" applyBorder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9" fontId="12" fillId="0" borderId="4" xfId="0" applyNumberFormat="1" applyFont="1" applyFill="1" applyBorder="1" applyAlignment="1">
      <alignment horizontal="center" vertical="center"/>
    </xf>
    <xf numFmtId="37" fontId="14" fillId="0" borderId="0" xfId="0" applyNumberFormat="1" applyFont="1" applyFill="1" applyAlignment="1">
      <alignment horizontal="center" vertical="center"/>
    </xf>
    <xf numFmtId="9" fontId="12" fillId="0" borderId="0" xfId="0" applyNumberFormat="1" applyFont="1" applyFill="1" applyAlignment="1">
      <alignment horizontal="center" vertical="center"/>
    </xf>
    <xf numFmtId="10" fontId="12" fillId="0" borderId="2" xfId="0" applyNumberFormat="1" applyFont="1" applyFill="1" applyBorder="1" applyAlignment="1">
      <alignment horizontal="center" vertical="center"/>
    </xf>
    <xf numFmtId="10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top"/>
    </xf>
    <xf numFmtId="37" fontId="13" fillId="0" borderId="2" xfId="0" applyNumberFormat="1" applyFont="1" applyFill="1" applyBorder="1" applyAlignment="1">
      <alignment horizontal="center" vertical="center"/>
    </xf>
    <xf numFmtId="37" fontId="23" fillId="0" borderId="0" xfId="0" applyNumberFormat="1" applyFont="1" applyAlignment="1">
      <alignment horizontal="center" vertical="center"/>
    </xf>
    <xf numFmtId="37" fontId="23" fillId="0" borderId="0" xfId="0" applyNumberFormat="1" applyFont="1" applyFill="1" applyAlignment="1">
      <alignment horizontal="center" vertical="center"/>
    </xf>
    <xf numFmtId="37" fontId="13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/>
    </xf>
    <xf numFmtId="37" fontId="13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Border="1" applyAlignment="1"/>
    <xf numFmtId="3" fontId="12" fillId="0" borderId="2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37" fontId="13" fillId="0" borderId="3" xfId="0" applyNumberFormat="1" applyFont="1" applyFill="1" applyBorder="1" applyAlignment="1">
      <alignment horizontal="center" vertical="center"/>
    </xf>
    <xf numFmtId="9" fontId="13" fillId="0" borderId="3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quotePrefix="1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1" fillId="0" borderId="0" xfId="0" applyFont="1" applyFill="1" applyAlignment="1">
      <alignment horizontal="right" vertical="center" readingOrder="2"/>
    </xf>
    <xf numFmtId="0" fontId="18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37" fontId="12" fillId="0" borderId="0" xfId="0" applyNumberFormat="1" applyFont="1" applyFill="1" applyBorder="1" applyAlignment="1">
      <alignment vertical="center"/>
    </xf>
    <xf numFmtId="37" fontId="12" fillId="0" borderId="0" xfId="0" applyNumberFormat="1" applyFont="1" applyFill="1" applyAlignment="1">
      <alignment vertical="center"/>
    </xf>
    <xf numFmtId="37" fontId="12" fillId="0" borderId="0" xfId="0" applyNumberFormat="1" applyFont="1" applyBorder="1" applyAlignment="1">
      <alignment horizontal="center" vertical="center"/>
    </xf>
    <xf numFmtId="37" fontId="12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7" fontId="18" fillId="0" borderId="0" xfId="0" applyNumberFormat="1" applyFont="1" applyAlignment="1">
      <alignment horizontal="left"/>
    </xf>
    <xf numFmtId="37" fontId="17" fillId="0" borderId="2" xfId="0" applyNumberFormat="1" applyFont="1" applyFill="1" applyBorder="1" applyAlignment="1">
      <alignment horizontal="center" vertical="center"/>
    </xf>
    <xf numFmtId="37" fontId="18" fillId="0" borderId="0" xfId="0" applyNumberFormat="1" applyFont="1" applyBorder="1" applyAlignment="1">
      <alignment horizontal="left"/>
    </xf>
    <xf numFmtId="37" fontId="12" fillId="0" borderId="0" xfId="0" applyNumberFormat="1" applyFont="1" applyFill="1" applyAlignment="1">
      <alignment horizontal="right" vertical="center"/>
    </xf>
    <xf numFmtId="37" fontId="12" fillId="0" borderId="0" xfId="0" applyNumberFormat="1" applyFont="1" applyFill="1" applyBorder="1" applyAlignment="1">
      <alignment horizontal="right" vertical="center"/>
    </xf>
    <xf numFmtId="37" fontId="13" fillId="0" borderId="0" xfId="0" applyNumberFormat="1" applyFont="1" applyFill="1" applyBorder="1" applyAlignment="1">
      <alignment horizontal="right" vertical="center"/>
    </xf>
    <xf numFmtId="37" fontId="21" fillId="0" borderId="0" xfId="0" applyNumberFormat="1" applyFont="1" applyFill="1" applyAlignment="1">
      <alignment horizontal="right" vertical="center" readingOrder="2"/>
    </xf>
    <xf numFmtId="37" fontId="24" fillId="0" borderId="0" xfId="0" applyNumberFormat="1" applyFont="1" applyAlignment="1">
      <alignment horizontal="left"/>
    </xf>
    <xf numFmtId="37" fontId="19" fillId="0" borderId="0" xfId="0" applyNumberFormat="1" applyFont="1" applyFill="1" applyAlignment="1">
      <alignment vertical="center"/>
    </xf>
    <xf numFmtId="37" fontId="30" fillId="0" borderId="0" xfId="0" applyNumberFormat="1" applyFont="1" applyFill="1" applyAlignment="1">
      <alignment vertical="center"/>
    </xf>
    <xf numFmtId="37" fontId="15" fillId="0" borderId="0" xfId="0" applyNumberFormat="1" applyFont="1" applyFill="1" applyBorder="1" applyAlignment="1">
      <alignment vertical="center"/>
    </xf>
    <xf numFmtId="37" fontId="13" fillId="0" borderId="0" xfId="0" applyNumberFormat="1" applyFont="1" applyFill="1" applyBorder="1" applyAlignment="1">
      <alignment vertical="center"/>
    </xf>
    <xf numFmtId="37" fontId="15" fillId="0" borderId="2" xfId="0" applyNumberFormat="1" applyFont="1" applyFill="1" applyBorder="1" applyAlignment="1">
      <alignment horizontal="center" vertical="center" wrapText="1"/>
    </xf>
    <xf numFmtId="37" fontId="15" fillId="0" borderId="2" xfId="0" applyNumberFormat="1" applyFont="1" applyFill="1" applyBorder="1" applyAlignment="1">
      <alignment horizontal="center" vertical="center"/>
    </xf>
    <xf numFmtId="37" fontId="15" fillId="0" borderId="2" xfId="0" applyNumberFormat="1" applyFont="1" applyFill="1" applyBorder="1" applyAlignment="1">
      <alignment vertical="center"/>
    </xf>
    <xf numFmtId="37" fontId="21" fillId="0" borderId="0" xfId="0" applyNumberFormat="1" applyFont="1" applyFill="1" applyAlignment="1">
      <alignment horizontal="right" vertical="center"/>
    </xf>
    <xf numFmtId="37" fontId="25" fillId="0" borderId="0" xfId="0" applyNumberFormat="1" applyFont="1" applyAlignment="1">
      <alignment horizontal="left"/>
    </xf>
    <xf numFmtId="37" fontId="28" fillId="0" borderId="0" xfId="0" applyNumberFormat="1" applyFont="1" applyAlignment="1">
      <alignment horizontal="left"/>
    </xf>
    <xf numFmtId="37" fontId="26" fillId="0" borderId="0" xfId="0" applyNumberFormat="1" applyFont="1" applyAlignment="1">
      <alignment horizontal="left"/>
    </xf>
    <xf numFmtId="37" fontId="27" fillId="0" borderId="0" xfId="0" applyNumberFormat="1" applyFont="1" applyAlignment="1">
      <alignment horizontal="left"/>
    </xf>
    <xf numFmtId="37" fontId="26" fillId="0" borderId="0" xfId="0" applyNumberFormat="1" applyFont="1" applyBorder="1" applyAlignment="1">
      <alignment horizontal="left"/>
    </xf>
    <xf numFmtId="37" fontId="13" fillId="0" borderId="0" xfId="0" applyNumberFormat="1" applyFont="1" applyFill="1" applyAlignment="1">
      <alignment vertical="center"/>
    </xf>
    <xf numFmtId="37" fontId="31" fillId="0" borderId="0" xfId="0" applyNumberFormat="1" applyFont="1" applyAlignment="1">
      <alignment horizontal="left"/>
    </xf>
    <xf numFmtId="37" fontId="13" fillId="0" borderId="0" xfId="0" applyNumberFormat="1" applyFont="1" applyAlignment="1">
      <alignment horizontal="center" vertical="center"/>
    </xf>
    <xf numFmtId="37" fontId="1" fillId="0" borderId="0" xfId="0" applyNumberFormat="1" applyFont="1" applyFill="1" applyAlignment="1">
      <alignment vertical="center"/>
    </xf>
    <xf numFmtId="37" fontId="2" fillId="0" borderId="0" xfId="0" applyNumberFormat="1" applyFont="1" applyFill="1" applyAlignment="1">
      <alignment vertical="center"/>
    </xf>
    <xf numFmtId="37" fontId="4" fillId="0" borderId="0" xfId="0" applyNumberFormat="1" applyFont="1" applyFill="1" applyAlignment="1">
      <alignment horizontal="right" vertical="top"/>
    </xf>
    <xf numFmtId="37" fontId="17" fillId="0" borderId="2" xfId="0" applyNumberFormat="1" applyFont="1" applyFill="1" applyBorder="1" applyAlignment="1">
      <alignment vertical="center"/>
    </xf>
    <xf numFmtId="37" fontId="17" fillId="0" borderId="0" xfId="0" applyNumberFormat="1" applyFont="1" applyFill="1" applyBorder="1" applyAlignment="1"/>
    <xf numFmtId="37" fontId="4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vertical="center"/>
    </xf>
    <xf numFmtId="37" fontId="13" fillId="0" borderId="4" xfId="0" applyNumberFormat="1" applyFont="1" applyFill="1" applyBorder="1" applyAlignment="1">
      <alignment horizontal="center" vertical="center"/>
    </xf>
    <xf numFmtId="37" fontId="17" fillId="0" borderId="2" xfId="0" applyNumberFormat="1" applyFont="1" applyFill="1" applyBorder="1" applyAlignment="1">
      <alignment horizontal="center" vertical="center" wrapText="1"/>
    </xf>
    <xf numFmtId="37" fontId="27" fillId="0" borderId="0" xfId="0" applyNumberFormat="1" applyFont="1" applyBorder="1" applyAlignment="1">
      <alignment horizontal="left"/>
    </xf>
    <xf numFmtId="37" fontId="12" fillId="0" borderId="0" xfId="0" applyNumberFormat="1" applyFont="1" applyAlignment="1">
      <alignment horizontal="left"/>
    </xf>
    <xf numFmtId="37" fontId="13" fillId="0" borderId="0" xfId="0" applyNumberFormat="1" applyFont="1" applyFill="1" applyAlignment="1">
      <alignment horizontal="right" vertical="center"/>
    </xf>
    <xf numFmtId="37" fontId="13" fillId="0" borderId="4" xfId="0" applyNumberFormat="1" applyFont="1" applyBorder="1" applyAlignment="1">
      <alignment horizontal="center" vertical="center"/>
    </xf>
    <xf numFmtId="37" fontId="12" fillId="0" borderId="2" xfId="0" applyNumberFormat="1" applyFont="1" applyBorder="1" applyAlignment="1">
      <alignment horizontal="center" vertical="center"/>
    </xf>
    <xf numFmtId="37" fontId="32" fillId="0" borderId="0" xfId="0" applyNumberFormat="1" applyFont="1" applyAlignment="1">
      <alignment horizontal="left"/>
    </xf>
    <xf numFmtId="37" fontId="25" fillId="0" borderId="0" xfId="0" applyNumberFormat="1" applyFont="1" applyFill="1" applyAlignment="1">
      <alignment horizontal="left"/>
    </xf>
    <xf numFmtId="37" fontId="12" fillId="0" borderId="0" xfId="0" applyNumberFormat="1" applyFont="1" applyFill="1" applyAlignment="1">
      <alignment horizontal="left"/>
    </xf>
    <xf numFmtId="37" fontId="13" fillId="0" borderId="5" xfId="0" applyNumberFormat="1" applyFont="1" applyFill="1" applyBorder="1" applyAlignment="1">
      <alignment horizontal="center" vertical="center"/>
    </xf>
    <xf numFmtId="37" fontId="13" fillId="0" borderId="5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left"/>
    </xf>
    <xf numFmtId="37" fontId="12" fillId="0" borderId="0" xfId="0" applyNumberFormat="1" applyFont="1" applyBorder="1" applyAlignment="1">
      <alignment horizontal="left"/>
    </xf>
    <xf numFmtId="0" fontId="31" fillId="0" borderId="0" xfId="0" applyFont="1" applyAlignment="1">
      <alignment horizontal="left"/>
    </xf>
    <xf numFmtId="37" fontId="13" fillId="0" borderId="0" xfId="0" applyNumberFormat="1" applyFont="1" applyBorder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37" fontId="8" fillId="0" borderId="0" xfId="1" applyNumberFormat="1" applyFont="1" applyAlignment="1">
      <alignment horizontal="center" vertical="center"/>
    </xf>
    <xf numFmtId="0" fontId="9" fillId="0" borderId="0" xfId="1" applyFont="1"/>
    <xf numFmtId="0" fontId="21" fillId="0" borderId="0" xfId="0" applyFont="1" applyFill="1" applyAlignment="1">
      <alignment horizontal="right" vertical="center" readingOrder="2"/>
    </xf>
    <xf numFmtId="0" fontId="19" fillId="0" borderId="2" xfId="0" applyFont="1" applyFill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1" fillId="0" borderId="0" xfId="0" applyFont="1" applyFill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37" fontId="20" fillId="0" borderId="0" xfId="0" applyNumberFormat="1" applyFont="1" applyFill="1" applyAlignment="1">
      <alignment horizontal="center" vertical="center"/>
    </xf>
    <xf numFmtId="37" fontId="21" fillId="0" borderId="0" xfId="0" applyNumberFormat="1" applyFont="1" applyFill="1" applyAlignment="1">
      <alignment horizontal="right" vertical="center" readingOrder="2"/>
    </xf>
    <xf numFmtId="37" fontId="17" fillId="0" borderId="1" xfId="0" applyNumberFormat="1" applyFont="1" applyFill="1" applyBorder="1" applyAlignment="1">
      <alignment horizontal="center" vertical="center"/>
    </xf>
    <xf numFmtId="37" fontId="17" fillId="0" borderId="2" xfId="0" applyNumberFormat="1" applyFont="1" applyFill="1" applyBorder="1" applyAlignment="1">
      <alignment horizontal="center" vertical="center"/>
    </xf>
    <xf numFmtId="37" fontId="17" fillId="0" borderId="2" xfId="0" applyNumberFormat="1" applyFont="1" applyFill="1" applyBorder="1" applyAlignment="1">
      <alignment horizontal="center"/>
    </xf>
    <xf numFmtId="37" fontId="21" fillId="0" borderId="0" xfId="0" applyNumberFormat="1" applyFont="1" applyFill="1" applyAlignment="1">
      <alignment horizontal="left" readingOrder="2"/>
    </xf>
    <xf numFmtId="0" fontId="29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readingOrder="2"/>
    </xf>
    <xf numFmtId="37" fontId="21" fillId="0" borderId="0" xfId="0" applyNumberFormat="1" applyFont="1" applyFill="1" applyAlignment="1">
      <alignment horizontal="right" vertical="center"/>
    </xf>
    <xf numFmtId="37" fontId="21" fillId="0" borderId="0" xfId="0" applyNumberFormat="1" applyFont="1" applyFill="1" applyAlignment="1">
      <alignment horizontal="left"/>
    </xf>
    <xf numFmtId="37" fontId="15" fillId="0" borderId="1" xfId="0" applyNumberFormat="1" applyFont="1" applyFill="1" applyBorder="1" applyAlignment="1">
      <alignment horizontal="center" vertical="center"/>
    </xf>
    <xf numFmtId="37" fontId="15" fillId="0" borderId="2" xfId="0" applyNumberFormat="1" applyFont="1" applyFill="1" applyBorder="1" applyAlignment="1">
      <alignment horizontal="center" vertical="center"/>
    </xf>
    <xf numFmtId="37" fontId="19" fillId="0" borderId="2" xfId="0" applyNumberFormat="1" applyFont="1" applyFill="1" applyBorder="1" applyAlignment="1">
      <alignment horizontal="center"/>
    </xf>
    <xf numFmtId="37" fontId="19" fillId="0" borderId="0" xfId="0" applyNumberFormat="1" applyFont="1" applyAlignment="1">
      <alignment horizontal="left"/>
    </xf>
  </cellXfs>
  <cellStyles count="2">
    <cellStyle name="Normal" xfId="0" builtinId="0"/>
    <cellStyle name="Normal 2" xfId="1" xr:uid="{9ED16A4E-3D9C-4F3E-86F8-1788303421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682625</xdr:colOff>
      <xdr:row>2</xdr:row>
      <xdr:rowOff>50394</xdr:rowOff>
    </xdr:from>
    <xdr:to>
      <xdr:col>6</xdr:col>
      <xdr:colOff>63500</xdr:colOff>
      <xdr:row>19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B766EF-BDB1-4177-99A0-E1FFC74EE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55875" y="640944"/>
          <a:ext cx="2962275" cy="356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F0D5-02BB-4B2E-AC54-E288FCB47B47}">
  <sheetPr>
    <pageSetUpPr fitToPage="1"/>
  </sheetPr>
  <dimension ref="A1:V36"/>
  <sheetViews>
    <sheetView rightToLeft="1" tabSelected="1" view="pageBreakPreview" zoomScale="80" zoomScaleNormal="100" zoomScaleSheetLayoutView="80" workbookViewId="0">
      <selection activeCell="G31" sqref="G31"/>
    </sheetView>
  </sheetViews>
  <sheetFormatPr defaultColWidth="9.140625" defaultRowHeight="18.75" x14ac:dyDescent="0.45"/>
  <cols>
    <col min="1" max="1" width="3.7109375" style="5" customWidth="1"/>
    <col min="2" max="8" width="13.42578125" style="5" customWidth="1"/>
    <col min="9" max="9" width="9.140625" style="5"/>
    <col min="10" max="10" width="12.42578125" style="5" bestFit="1" customWidth="1"/>
    <col min="11" max="16384" width="9.140625" style="5"/>
  </cols>
  <sheetData>
    <row r="1" spans="1:22" s="4" customFormat="1" ht="24" x14ac:dyDescent="0.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s="4" customFormat="1" ht="22.5" x14ac:dyDescent="0.55000000000000004"/>
    <row r="3" spans="1:22" s="4" customFormat="1" ht="22.5" x14ac:dyDescent="0.55000000000000004"/>
    <row r="4" spans="1:22" s="4" customFormat="1" ht="22.5" x14ac:dyDescent="0.55000000000000004"/>
    <row r="24" spans="1:8" ht="37.5" customHeight="1" x14ac:dyDescent="0.65">
      <c r="A24" s="143" t="s">
        <v>0</v>
      </c>
      <c r="B24" s="144"/>
      <c r="C24" s="144"/>
      <c r="D24" s="144"/>
      <c r="E24" s="144"/>
      <c r="F24" s="144"/>
      <c r="G24" s="144"/>
      <c r="H24" s="144"/>
    </row>
    <row r="25" spans="1:8" ht="37.5" customHeight="1" x14ac:dyDescent="0.65">
      <c r="A25" s="143" t="s">
        <v>120</v>
      </c>
      <c r="B25" s="144"/>
      <c r="C25" s="144"/>
      <c r="D25" s="144"/>
      <c r="E25" s="144"/>
      <c r="F25" s="144"/>
      <c r="G25" s="144"/>
      <c r="H25" s="144"/>
    </row>
    <row r="26" spans="1:8" ht="37.5" customHeight="1" x14ac:dyDescent="0.65">
      <c r="A26" s="143" t="s">
        <v>121</v>
      </c>
      <c r="B26" s="144"/>
      <c r="C26" s="144"/>
      <c r="D26" s="144"/>
      <c r="E26" s="144"/>
      <c r="F26" s="144"/>
      <c r="G26" s="144"/>
      <c r="H26" s="144"/>
    </row>
    <row r="27" spans="1:8" ht="37.5" customHeight="1" x14ac:dyDescent="0.65">
      <c r="A27" s="143" t="s">
        <v>139</v>
      </c>
      <c r="B27" s="144"/>
      <c r="C27" s="144"/>
      <c r="D27" s="144"/>
      <c r="E27" s="144"/>
      <c r="F27" s="144"/>
      <c r="G27" s="144"/>
      <c r="H27" s="144"/>
    </row>
    <row r="32" spans="1:8" s="6" customFormat="1" ht="22.5" x14ac:dyDescent="0.45">
      <c r="B32" s="5"/>
      <c r="C32" s="5"/>
      <c r="D32" s="5"/>
      <c r="E32" s="5"/>
      <c r="F32" s="5"/>
      <c r="G32" s="5"/>
      <c r="H32" s="5"/>
    </row>
    <row r="33" spans="1:8" s="6" customFormat="1" ht="22.5" x14ac:dyDescent="0.45">
      <c r="B33" s="5"/>
      <c r="C33" s="5"/>
      <c r="D33" s="5"/>
      <c r="E33" s="5"/>
      <c r="F33" s="5"/>
      <c r="G33" s="5"/>
      <c r="H33" s="5"/>
    </row>
    <row r="36" spans="1:8" x14ac:dyDescent="0.45">
      <c r="A36" s="5" t="s">
        <v>122</v>
      </c>
    </row>
  </sheetData>
  <mergeCells count="4">
    <mergeCell ref="A24:H24"/>
    <mergeCell ref="A25:H25"/>
    <mergeCell ref="A26:H26"/>
    <mergeCell ref="A27:H27"/>
  </mergeCells>
  <pageMargins left="0.7" right="0.7" top="0.75" bottom="0.75" header="0.3" footer="0.3"/>
  <pageSetup paperSize="9" scale="9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6"/>
  <sheetViews>
    <sheetView rightToLeft="1" view="pageBreakPreview" topLeftCell="A19" zoomScale="80" zoomScaleNormal="98" zoomScaleSheetLayoutView="80" workbookViewId="0">
      <selection activeCell="C34" sqref="C34:M35"/>
    </sheetView>
  </sheetViews>
  <sheetFormatPr defaultRowHeight="12.75" x14ac:dyDescent="0.2"/>
  <cols>
    <col min="1" max="1" width="52.7109375" style="7" customWidth="1"/>
    <col min="2" max="2" width="1.42578125" style="7" customWidth="1"/>
    <col min="3" max="3" width="40" style="7" customWidth="1"/>
    <col min="4" max="4" width="1.42578125" style="7" customWidth="1"/>
    <col min="5" max="5" width="40.5703125" style="7" customWidth="1"/>
    <col min="6" max="6" width="1.42578125" style="7" customWidth="1"/>
    <col min="7" max="7" width="38.7109375" style="7" customWidth="1"/>
    <col min="8" max="8" width="1.42578125" style="7" customWidth="1"/>
    <col min="9" max="9" width="45.7109375" style="7" customWidth="1"/>
    <col min="10" max="10" width="1.42578125" style="7" customWidth="1"/>
    <col min="11" max="11" width="41.42578125" style="7" customWidth="1"/>
    <col min="12" max="12" width="1.42578125" style="7" customWidth="1"/>
    <col min="13" max="13" width="47.140625" style="7" customWidth="1"/>
    <col min="14" max="14" width="1.42578125" style="7" customWidth="1"/>
    <col min="15" max="15" width="14" style="7" bestFit="1" customWidth="1"/>
    <col min="16" max="16384" width="9.140625" style="7"/>
  </cols>
  <sheetData>
    <row r="1" spans="1:13" ht="40.5" customHeight="1" x14ac:dyDescent="0.2">
      <c r="A1" s="158" t="str">
        <f>درآمد!A1</f>
        <v>صندوق سرمایه گذاری بخشی پتروشیمی دماوند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40.5" customHeight="1" x14ac:dyDescent="0.2">
      <c r="A2" s="158" t="str">
        <f>درآمد!A2</f>
        <v>صورت وضعیت درآمدها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40.5" customHeight="1" x14ac:dyDescent="0.2">
      <c r="A3" s="158" t="str">
        <f>درآمد!A3</f>
        <v>دوره یک ماهه منتهی به 31 تیر 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40.5" customHeight="1" x14ac:dyDescent="0.2"/>
    <row r="5" spans="1:13" ht="40.5" customHeight="1" x14ac:dyDescent="0.2">
      <c r="A5" s="159" t="s">
        <v>160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40.5" customHeight="1" x14ac:dyDescent="0.85">
      <c r="A6" s="101"/>
      <c r="B6" s="101"/>
      <c r="C6" s="163" t="s">
        <v>129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</row>
    <row r="7" spans="1:13" ht="40.5" customHeight="1" thickBot="1" x14ac:dyDescent="0.8">
      <c r="A7" s="160" t="s">
        <v>61</v>
      </c>
      <c r="C7" s="162" t="s">
        <v>148</v>
      </c>
      <c r="D7" s="162"/>
      <c r="E7" s="162"/>
      <c r="F7" s="162"/>
      <c r="G7" s="162"/>
      <c r="H7" s="95"/>
      <c r="I7" s="162" t="s">
        <v>149</v>
      </c>
      <c r="J7" s="162"/>
      <c r="K7" s="162"/>
      <c r="L7" s="162"/>
      <c r="M7" s="162"/>
    </row>
    <row r="8" spans="1:13" ht="40.5" customHeight="1" thickBot="1" x14ac:dyDescent="0.4">
      <c r="A8" s="161"/>
      <c r="C8" s="96" t="s">
        <v>111</v>
      </c>
      <c r="D8" s="97"/>
      <c r="E8" s="96" t="s">
        <v>112</v>
      </c>
      <c r="F8" s="97"/>
      <c r="G8" s="96" t="s">
        <v>113</v>
      </c>
      <c r="H8" s="95"/>
      <c r="I8" s="96" t="s">
        <v>111</v>
      </c>
      <c r="J8" s="97"/>
      <c r="K8" s="96" t="s">
        <v>112</v>
      </c>
      <c r="L8" s="97"/>
      <c r="M8" s="96" t="s">
        <v>113</v>
      </c>
    </row>
    <row r="9" spans="1:13" ht="40.5" customHeight="1" x14ac:dyDescent="0.2">
      <c r="A9" s="98" t="s">
        <v>38</v>
      </c>
      <c r="C9" s="18">
        <v>0</v>
      </c>
      <c r="D9" s="19"/>
      <c r="E9" s="18">
        <v>0</v>
      </c>
      <c r="F9" s="19"/>
      <c r="G9" s="18">
        <v>0</v>
      </c>
      <c r="H9" s="19"/>
      <c r="I9" s="18">
        <v>23406704000</v>
      </c>
      <c r="J9" s="19"/>
      <c r="K9" s="18">
        <v>0</v>
      </c>
      <c r="L9" s="19"/>
      <c r="M9" s="18">
        <f>I9+K9</f>
        <v>23406704000</v>
      </c>
    </row>
    <row r="10" spans="1:13" ht="40.5" customHeight="1" x14ac:dyDescent="0.2">
      <c r="A10" s="98" t="s">
        <v>55</v>
      </c>
      <c r="C10" s="18">
        <v>0</v>
      </c>
      <c r="D10" s="19"/>
      <c r="E10" s="18">
        <v>0</v>
      </c>
      <c r="F10" s="19"/>
      <c r="G10" s="18">
        <v>0</v>
      </c>
      <c r="H10" s="19"/>
      <c r="I10" s="18">
        <v>19914239680</v>
      </c>
      <c r="J10" s="19"/>
      <c r="K10" s="18">
        <v>-923521239</v>
      </c>
      <c r="L10" s="19"/>
      <c r="M10" s="18">
        <f t="shared" ref="M10:M31" si="0">I10+K10</f>
        <v>18990718441</v>
      </c>
    </row>
    <row r="11" spans="1:13" ht="40.5" customHeight="1" x14ac:dyDescent="0.2">
      <c r="A11" s="98" t="s">
        <v>59</v>
      </c>
      <c r="C11" s="18">
        <v>0</v>
      </c>
      <c r="D11" s="19"/>
      <c r="E11" s="18">
        <v>0</v>
      </c>
      <c r="F11" s="19"/>
      <c r="G11" s="18">
        <v>0</v>
      </c>
      <c r="H11" s="19"/>
      <c r="I11" s="18">
        <v>11136163500</v>
      </c>
      <c r="J11" s="19"/>
      <c r="K11" s="18">
        <v>-1050060082</v>
      </c>
      <c r="L11" s="19"/>
      <c r="M11" s="18">
        <f t="shared" si="0"/>
        <v>10086103418</v>
      </c>
    </row>
    <row r="12" spans="1:13" ht="40.5" customHeight="1" x14ac:dyDescent="0.2">
      <c r="A12" s="98" t="s">
        <v>41</v>
      </c>
      <c r="C12" s="18">
        <v>0</v>
      </c>
      <c r="D12" s="19"/>
      <c r="E12" s="18">
        <v>0</v>
      </c>
      <c r="F12" s="19"/>
      <c r="G12" s="18">
        <v>0</v>
      </c>
      <c r="H12" s="19"/>
      <c r="I12" s="18">
        <v>6054619800</v>
      </c>
      <c r="J12" s="19"/>
      <c r="K12" s="18">
        <v>-192719994</v>
      </c>
      <c r="L12" s="19"/>
      <c r="M12" s="18">
        <f t="shared" si="0"/>
        <v>5861899806</v>
      </c>
    </row>
    <row r="13" spans="1:13" ht="40.5" customHeight="1" x14ac:dyDescent="0.2">
      <c r="A13" s="98" t="s">
        <v>33</v>
      </c>
      <c r="C13" s="18">
        <v>5971559400</v>
      </c>
      <c r="D13" s="19"/>
      <c r="E13" s="18">
        <v>-299160751</v>
      </c>
      <c r="F13" s="19"/>
      <c r="G13" s="18">
        <f>C13+E13</f>
        <v>5672398649</v>
      </c>
      <c r="H13" s="19"/>
      <c r="I13" s="18">
        <v>5971559400</v>
      </c>
      <c r="J13" s="19"/>
      <c r="K13" s="18">
        <v>-299160751</v>
      </c>
      <c r="L13" s="19"/>
      <c r="M13" s="18">
        <f t="shared" si="0"/>
        <v>5672398649</v>
      </c>
    </row>
    <row r="14" spans="1:13" ht="40.5" customHeight="1" x14ac:dyDescent="0.2">
      <c r="A14" s="98" t="s">
        <v>40</v>
      </c>
      <c r="C14" s="18">
        <v>0</v>
      </c>
      <c r="D14" s="19"/>
      <c r="E14" s="18">
        <v>0</v>
      </c>
      <c r="F14" s="19"/>
      <c r="G14" s="18">
        <f t="shared" ref="G14:G31" si="1">C14+E14</f>
        <v>0</v>
      </c>
      <c r="H14" s="19"/>
      <c r="I14" s="18">
        <v>4898181250</v>
      </c>
      <c r="J14" s="19"/>
      <c r="K14" s="18">
        <v>-149612442</v>
      </c>
      <c r="L14" s="19"/>
      <c r="M14" s="18">
        <f t="shared" si="0"/>
        <v>4748568808</v>
      </c>
    </row>
    <row r="15" spans="1:13" ht="40.5" customHeight="1" x14ac:dyDescent="0.2">
      <c r="A15" s="98" t="s">
        <v>29</v>
      </c>
      <c r="C15" s="18">
        <v>3484257000</v>
      </c>
      <c r="D15" s="19"/>
      <c r="E15" s="18">
        <v>-152878336</v>
      </c>
      <c r="F15" s="19"/>
      <c r="G15" s="18">
        <f t="shared" si="1"/>
        <v>3331378664</v>
      </c>
      <c r="H15" s="19"/>
      <c r="I15" s="18">
        <v>3484257000</v>
      </c>
      <c r="J15" s="19"/>
      <c r="K15" s="18">
        <v>-152878336</v>
      </c>
      <c r="L15" s="19"/>
      <c r="M15" s="18">
        <f t="shared" si="0"/>
        <v>3331378664</v>
      </c>
    </row>
    <row r="16" spans="1:13" ht="40.5" customHeight="1" x14ac:dyDescent="0.2">
      <c r="A16" s="98" t="s">
        <v>49</v>
      </c>
      <c r="C16" s="18">
        <v>3323431400</v>
      </c>
      <c r="D16" s="19"/>
      <c r="E16" s="18">
        <v>-254354965</v>
      </c>
      <c r="F16" s="19"/>
      <c r="G16" s="18">
        <f t="shared" si="1"/>
        <v>3069076435</v>
      </c>
      <c r="H16" s="19"/>
      <c r="I16" s="18">
        <v>3323431400</v>
      </c>
      <c r="J16" s="19"/>
      <c r="K16" s="18">
        <v>-254354965</v>
      </c>
      <c r="L16" s="19"/>
      <c r="M16" s="18">
        <f t="shared" si="0"/>
        <v>3069076435</v>
      </c>
    </row>
    <row r="17" spans="1:13" ht="40.5" customHeight="1" x14ac:dyDescent="0.2">
      <c r="A17" s="98" t="s">
        <v>20</v>
      </c>
      <c r="C17" s="18">
        <v>2792012370</v>
      </c>
      <c r="D17" s="19"/>
      <c r="E17" s="18">
        <v>-9529052</v>
      </c>
      <c r="F17" s="19"/>
      <c r="G17" s="18">
        <f t="shared" si="1"/>
        <v>2782483318</v>
      </c>
      <c r="H17" s="19"/>
      <c r="I17" s="18">
        <v>2792012370</v>
      </c>
      <c r="J17" s="19"/>
      <c r="K17" s="18">
        <v>-9529052</v>
      </c>
      <c r="L17" s="19"/>
      <c r="M17" s="18">
        <f t="shared" si="0"/>
        <v>2782483318</v>
      </c>
    </row>
    <row r="18" spans="1:13" ht="40.5" customHeight="1" x14ac:dyDescent="0.2">
      <c r="A18" s="98" t="s">
        <v>23</v>
      </c>
      <c r="C18" s="18">
        <v>2964000000</v>
      </c>
      <c r="D18" s="19"/>
      <c r="E18" s="18">
        <v>-205912046</v>
      </c>
      <c r="F18" s="19"/>
      <c r="G18" s="18">
        <f t="shared" si="1"/>
        <v>2758087954</v>
      </c>
      <c r="H18" s="19"/>
      <c r="I18" s="18">
        <v>2964000000</v>
      </c>
      <c r="J18" s="19"/>
      <c r="K18" s="18">
        <v>-205912046</v>
      </c>
      <c r="L18" s="19"/>
      <c r="M18" s="18">
        <f t="shared" si="0"/>
        <v>2758087954</v>
      </c>
    </row>
    <row r="19" spans="1:13" ht="40.5" customHeight="1" x14ac:dyDescent="0.2">
      <c r="A19" s="98" t="s">
        <v>98</v>
      </c>
      <c r="C19" s="18">
        <v>0</v>
      </c>
      <c r="D19" s="19"/>
      <c r="E19" s="18">
        <v>0</v>
      </c>
      <c r="F19" s="19"/>
      <c r="G19" s="18">
        <f t="shared" si="1"/>
        <v>0</v>
      </c>
      <c r="H19" s="19"/>
      <c r="I19" s="18">
        <v>2688000000</v>
      </c>
      <c r="J19" s="19"/>
      <c r="K19" s="18">
        <v>0</v>
      </c>
      <c r="L19" s="19"/>
      <c r="M19" s="18">
        <f t="shared" si="0"/>
        <v>2688000000</v>
      </c>
    </row>
    <row r="20" spans="1:13" ht="40.5" customHeight="1" x14ac:dyDescent="0.2">
      <c r="A20" s="98" t="s">
        <v>99</v>
      </c>
      <c r="C20" s="18">
        <v>0</v>
      </c>
      <c r="D20" s="19"/>
      <c r="E20" s="18">
        <v>0</v>
      </c>
      <c r="F20" s="19"/>
      <c r="G20" s="18">
        <f t="shared" si="1"/>
        <v>0</v>
      </c>
      <c r="H20" s="19"/>
      <c r="I20" s="18">
        <v>1829673440</v>
      </c>
      <c r="J20" s="19"/>
      <c r="K20" s="18">
        <v>-25944053</v>
      </c>
      <c r="L20" s="19"/>
      <c r="M20" s="18">
        <f t="shared" si="0"/>
        <v>1803729387</v>
      </c>
    </row>
    <row r="21" spans="1:13" ht="40.5" customHeight="1" x14ac:dyDescent="0.2">
      <c r="A21" s="99" t="s">
        <v>39</v>
      </c>
      <c r="C21" s="21">
        <v>0</v>
      </c>
      <c r="D21" s="19"/>
      <c r="E21" s="21">
        <v>0</v>
      </c>
      <c r="F21" s="19"/>
      <c r="G21" s="18">
        <f t="shared" si="1"/>
        <v>0</v>
      </c>
      <c r="H21" s="19"/>
      <c r="I21" s="21">
        <v>1687021750</v>
      </c>
      <c r="J21" s="19"/>
      <c r="K21" s="21">
        <v>-70846058</v>
      </c>
      <c r="L21" s="19"/>
      <c r="M21" s="18">
        <f t="shared" si="0"/>
        <v>1616175692</v>
      </c>
    </row>
    <row r="22" spans="1:13" ht="40.5" customHeight="1" x14ac:dyDescent="0.2">
      <c r="A22" s="98" t="s">
        <v>28</v>
      </c>
      <c r="C22" s="18">
        <v>1555392560</v>
      </c>
      <c r="D22" s="19"/>
      <c r="E22" s="18">
        <v>-76959528</v>
      </c>
      <c r="F22" s="19"/>
      <c r="G22" s="18">
        <f t="shared" si="1"/>
        <v>1478433032</v>
      </c>
      <c r="H22" s="19"/>
      <c r="I22" s="18">
        <v>1555392560</v>
      </c>
      <c r="J22" s="19"/>
      <c r="K22" s="18">
        <v>-76959528</v>
      </c>
      <c r="L22" s="19"/>
      <c r="M22" s="18">
        <f t="shared" si="0"/>
        <v>1478433032</v>
      </c>
    </row>
    <row r="23" spans="1:13" ht="40.5" customHeight="1" x14ac:dyDescent="0.2">
      <c r="A23" s="99" t="s">
        <v>35</v>
      </c>
      <c r="C23" s="21">
        <v>1485120000</v>
      </c>
      <c r="D23" s="19"/>
      <c r="E23" s="21">
        <v>-20069189</v>
      </c>
      <c r="F23" s="19"/>
      <c r="G23" s="18">
        <f t="shared" si="1"/>
        <v>1465050811</v>
      </c>
      <c r="H23" s="19"/>
      <c r="I23" s="21">
        <v>1485120000</v>
      </c>
      <c r="J23" s="19"/>
      <c r="K23" s="21">
        <v>-20069189</v>
      </c>
      <c r="L23" s="19"/>
      <c r="M23" s="18">
        <f t="shared" si="0"/>
        <v>1465050811</v>
      </c>
    </row>
    <row r="24" spans="1:13" ht="40.5" customHeight="1" x14ac:dyDescent="0.2">
      <c r="A24" s="98" t="s">
        <v>24</v>
      </c>
      <c r="C24" s="18">
        <v>1100000000</v>
      </c>
      <c r="D24" s="19"/>
      <c r="E24" s="18">
        <v>-81610653</v>
      </c>
      <c r="F24" s="19"/>
      <c r="G24" s="18">
        <f t="shared" si="1"/>
        <v>1018389347</v>
      </c>
      <c r="H24" s="19"/>
      <c r="I24" s="18">
        <v>1100000000</v>
      </c>
      <c r="J24" s="19"/>
      <c r="K24" s="18">
        <v>-81610653</v>
      </c>
      <c r="L24" s="19"/>
      <c r="M24" s="18">
        <f t="shared" si="0"/>
        <v>1018389347</v>
      </c>
    </row>
    <row r="25" spans="1:13" ht="40.5" customHeight="1" x14ac:dyDescent="0.2">
      <c r="A25" s="98" t="s">
        <v>26</v>
      </c>
      <c r="C25" s="18">
        <v>832000000</v>
      </c>
      <c r="D25" s="19"/>
      <c r="E25" s="18">
        <v>-2839590</v>
      </c>
      <c r="F25" s="19"/>
      <c r="G25" s="18">
        <f t="shared" si="1"/>
        <v>829160410</v>
      </c>
      <c r="H25" s="19"/>
      <c r="I25" s="18">
        <v>832000000</v>
      </c>
      <c r="J25" s="19"/>
      <c r="K25" s="18">
        <v>-2839590</v>
      </c>
      <c r="L25" s="19"/>
      <c r="M25" s="18">
        <f t="shared" si="0"/>
        <v>829160410</v>
      </c>
    </row>
    <row r="26" spans="1:13" ht="40.5" customHeight="1" x14ac:dyDescent="0.2">
      <c r="A26" s="98" t="s">
        <v>52</v>
      </c>
      <c r="C26" s="18">
        <v>839883360</v>
      </c>
      <c r="D26" s="19"/>
      <c r="E26" s="18">
        <v>-59839018</v>
      </c>
      <c r="F26" s="19"/>
      <c r="G26" s="18">
        <f t="shared" si="1"/>
        <v>780044342</v>
      </c>
      <c r="H26" s="19"/>
      <c r="I26" s="18">
        <v>839883360</v>
      </c>
      <c r="J26" s="19"/>
      <c r="K26" s="18">
        <v>-59839018</v>
      </c>
      <c r="L26" s="19"/>
      <c r="M26" s="18">
        <f t="shared" si="0"/>
        <v>780044342</v>
      </c>
    </row>
    <row r="27" spans="1:13" ht="40.5" customHeight="1" x14ac:dyDescent="0.2">
      <c r="A27" s="98" t="s">
        <v>18</v>
      </c>
      <c r="C27" s="18">
        <v>0</v>
      </c>
      <c r="D27" s="19"/>
      <c r="E27" s="18">
        <v>0</v>
      </c>
      <c r="F27" s="19"/>
      <c r="G27" s="18">
        <f t="shared" si="1"/>
        <v>0</v>
      </c>
      <c r="H27" s="19"/>
      <c r="I27" s="18">
        <v>700000000</v>
      </c>
      <c r="J27" s="19"/>
      <c r="K27" s="18">
        <v>-28515112</v>
      </c>
      <c r="L27" s="19"/>
      <c r="M27" s="18">
        <f t="shared" si="0"/>
        <v>671484888</v>
      </c>
    </row>
    <row r="28" spans="1:13" ht="40.5" customHeight="1" x14ac:dyDescent="0.2">
      <c r="A28" s="98" t="s">
        <v>16</v>
      </c>
      <c r="C28" s="18">
        <v>0</v>
      </c>
      <c r="D28" s="19"/>
      <c r="E28" s="18">
        <v>0</v>
      </c>
      <c r="F28" s="19"/>
      <c r="G28" s="18">
        <f t="shared" si="1"/>
        <v>0</v>
      </c>
      <c r="H28" s="19"/>
      <c r="I28" s="18">
        <v>118597745</v>
      </c>
      <c r="J28" s="19"/>
      <c r="K28" s="18">
        <v>-6669686</v>
      </c>
      <c r="L28" s="19"/>
      <c r="M28" s="18">
        <f t="shared" si="0"/>
        <v>111928059</v>
      </c>
    </row>
    <row r="29" spans="1:13" ht="40.5" customHeight="1" x14ac:dyDescent="0.2">
      <c r="A29" s="98" t="s">
        <v>100</v>
      </c>
      <c r="C29" s="18">
        <v>0</v>
      </c>
      <c r="D29" s="19"/>
      <c r="E29" s="18">
        <v>0</v>
      </c>
      <c r="F29" s="19"/>
      <c r="G29" s="18">
        <f t="shared" si="1"/>
        <v>0</v>
      </c>
      <c r="H29" s="19"/>
      <c r="I29" s="18">
        <v>112842070</v>
      </c>
      <c r="J29" s="19"/>
      <c r="K29" s="18">
        <v>-3591790</v>
      </c>
      <c r="L29" s="19"/>
      <c r="M29" s="18">
        <f t="shared" si="0"/>
        <v>109250280</v>
      </c>
    </row>
    <row r="30" spans="1:13" ht="40.5" customHeight="1" x14ac:dyDescent="0.2">
      <c r="A30" s="98" t="s">
        <v>50</v>
      </c>
      <c r="C30" s="18">
        <v>11765482</v>
      </c>
      <c r="D30" s="19"/>
      <c r="E30" s="18">
        <v>-103837</v>
      </c>
      <c r="F30" s="19"/>
      <c r="G30" s="18">
        <f t="shared" si="1"/>
        <v>11661645</v>
      </c>
      <c r="H30" s="19"/>
      <c r="I30" s="18">
        <v>11765482</v>
      </c>
      <c r="J30" s="19"/>
      <c r="K30" s="18">
        <v>-103837</v>
      </c>
      <c r="L30" s="19"/>
      <c r="M30" s="18">
        <f t="shared" si="0"/>
        <v>11661645</v>
      </c>
    </row>
    <row r="31" spans="1:13" ht="40.5" customHeight="1" thickBot="1" x14ac:dyDescent="0.25">
      <c r="A31" s="98" t="s">
        <v>46</v>
      </c>
      <c r="C31" s="23">
        <v>0</v>
      </c>
      <c r="D31" s="19"/>
      <c r="E31" s="23">
        <v>0</v>
      </c>
      <c r="F31" s="19"/>
      <c r="G31" s="23">
        <f t="shared" si="1"/>
        <v>0</v>
      </c>
      <c r="H31" s="19"/>
      <c r="I31" s="23">
        <v>1321140</v>
      </c>
      <c r="J31" s="19"/>
      <c r="K31" s="23">
        <v>-65369</v>
      </c>
      <c r="L31" s="19"/>
      <c r="M31" s="23">
        <f t="shared" si="0"/>
        <v>1255771</v>
      </c>
    </row>
    <row r="32" spans="1:13" ht="40.5" customHeight="1" thickBot="1" x14ac:dyDescent="0.25">
      <c r="A32" s="100" t="s">
        <v>60</v>
      </c>
      <c r="C32" s="22">
        <f>SUM(C9:C31)</f>
        <v>24359421572</v>
      </c>
      <c r="D32" s="19"/>
      <c r="E32" s="22">
        <f>SUM(E9:E31)</f>
        <v>-1163256965</v>
      </c>
      <c r="F32" s="19"/>
      <c r="G32" s="22">
        <f>SUM(G9:G31)</f>
        <v>23196164607</v>
      </c>
      <c r="H32" s="19"/>
      <c r="I32" s="22">
        <f>SUM(I9:I31)</f>
        <v>96906785947</v>
      </c>
      <c r="J32" s="19"/>
      <c r="K32" s="22">
        <f>SUM(K9:K31)</f>
        <v>-3614802790</v>
      </c>
      <c r="L32" s="19"/>
      <c r="M32" s="22">
        <f>SUM(M9:M31)</f>
        <v>93291983157</v>
      </c>
    </row>
    <row r="33" spans="3:13" ht="13.5" thickTop="1" x14ac:dyDescent="0.2"/>
    <row r="34" spans="3:13" ht="22.5" x14ac:dyDescent="0.2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3:13" ht="22.5" x14ac:dyDescent="0.2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3:13" ht="22.5" x14ac:dyDescent="0.2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sortState xmlns:xlrd2="http://schemas.microsoft.com/office/spreadsheetml/2017/richdata2" ref="A9:M31">
    <sortCondition descending="1" ref="M9:M31"/>
  </sortState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4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view="pageBreakPreview" zoomScale="80" zoomScaleNormal="100" zoomScaleSheetLayoutView="80" workbookViewId="0">
      <selection activeCell="S11" sqref="S11"/>
    </sheetView>
  </sheetViews>
  <sheetFormatPr defaultRowHeight="12.75" x14ac:dyDescent="0.2"/>
  <cols>
    <col min="1" max="1" width="39" customWidth="1"/>
    <col min="2" max="2" width="1.42578125" customWidth="1"/>
    <col min="3" max="3" width="27.42578125" customWidth="1"/>
    <col min="4" max="4" width="1.42578125" customWidth="1"/>
    <col min="5" max="5" width="26.28515625" customWidth="1"/>
    <col min="6" max="6" width="1.42578125" customWidth="1"/>
    <col min="7" max="7" width="24.140625" customWidth="1"/>
    <col min="8" max="8" width="1.42578125" customWidth="1"/>
    <col min="9" max="9" width="24.140625" customWidth="1"/>
    <col min="10" max="10" width="1.42578125" customWidth="1"/>
    <col min="11" max="11" width="24.140625" customWidth="1"/>
    <col min="12" max="12" width="1.42578125" customWidth="1"/>
    <col min="13" max="13" width="24.140625" customWidth="1"/>
    <col min="14" max="14" width="1.42578125" customWidth="1"/>
  </cols>
  <sheetData>
    <row r="1" spans="1:13" ht="40.5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40.5" customHeight="1" x14ac:dyDescent="0.2">
      <c r="A2" s="164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40.5" customHeight="1" x14ac:dyDescent="0.2">
      <c r="A3" s="164" t="s">
        <v>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ht="40.5" customHeight="1" x14ac:dyDescent="0.2"/>
    <row r="5" spans="1:13" ht="40.5" customHeight="1" x14ac:dyDescent="0.2">
      <c r="A5" s="145" t="s">
        <v>152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ht="40.5" customHeight="1" x14ac:dyDescent="0.85">
      <c r="A6" s="84"/>
      <c r="B6" s="84"/>
      <c r="C6" s="167" t="s">
        <v>129</v>
      </c>
      <c r="D6" s="167"/>
      <c r="E6" s="167"/>
      <c r="F6" s="167"/>
      <c r="G6" s="167"/>
      <c r="H6" s="167"/>
      <c r="I6" s="167"/>
      <c r="J6" s="167"/>
      <c r="K6" s="167"/>
      <c r="L6" s="167"/>
      <c r="M6" s="167"/>
    </row>
    <row r="7" spans="1:13" ht="40.5" customHeight="1" thickBot="1" x14ac:dyDescent="0.8">
      <c r="A7" s="165" t="s">
        <v>82</v>
      </c>
      <c r="C7" s="156" t="s">
        <v>148</v>
      </c>
      <c r="D7" s="156"/>
      <c r="E7" s="156"/>
      <c r="F7" s="156"/>
      <c r="G7" s="156"/>
      <c r="H7" s="13"/>
      <c r="I7" s="156" t="s">
        <v>149</v>
      </c>
      <c r="J7" s="156"/>
      <c r="K7" s="156"/>
      <c r="L7" s="156"/>
      <c r="M7" s="156"/>
    </row>
    <row r="8" spans="1:13" ht="40.5" customHeight="1" thickBot="1" x14ac:dyDescent="0.4">
      <c r="A8" s="166"/>
      <c r="C8" s="67" t="s">
        <v>114</v>
      </c>
      <c r="D8" s="85"/>
      <c r="E8" s="67" t="s">
        <v>112</v>
      </c>
      <c r="F8" s="85"/>
      <c r="G8" s="67" t="s">
        <v>115</v>
      </c>
      <c r="H8" s="13"/>
      <c r="I8" s="67" t="s">
        <v>114</v>
      </c>
      <c r="J8" s="85"/>
      <c r="K8" s="67" t="s">
        <v>112</v>
      </c>
      <c r="L8" s="85"/>
      <c r="M8" s="67" t="s">
        <v>115</v>
      </c>
    </row>
    <row r="9" spans="1:13" ht="40.5" customHeight="1" x14ac:dyDescent="0.2">
      <c r="A9" s="15" t="s">
        <v>137</v>
      </c>
      <c r="C9" s="51">
        <v>127476</v>
      </c>
      <c r="D9" s="20"/>
      <c r="E9" s="51">
        <v>0</v>
      </c>
      <c r="F9" s="20"/>
      <c r="G9" s="51">
        <v>127476</v>
      </c>
      <c r="H9" s="20"/>
      <c r="I9" s="51">
        <v>545229528</v>
      </c>
      <c r="J9" s="20"/>
      <c r="K9" s="51">
        <v>0</v>
      </c>
      <c r="L9" s="20"/>
      <c r="M9" s="51">
        <v>545229528</v>
      </c>
    </row>
    <row r="10" spans="1:13" ht="40.5" customHeight="1" thickBot="1" x14ac:dyDescent="0.25">
      <c r="A10" s="15" t="s">
        <v>138</v>
      </c>
      <c r="C10" s="61">
        <v>360295310</v>
      </c>
      <c r="D10" s="20"/>
      <c r="E10" s="61">
        <v>0</v>
      </c>
      <c r="F10" s="20"/>
      <c r="G10" s="61">
        <v>360295310</v>
      </c>
      <c r="H10" s="20"/>
      <c r="I10" s="61">
        <v>364856387</v>
      </c>
      <c r="J10" s="20"/>
      <c r="K10" s="61">
        <v>0</v>
      </c>
      <c r="L10" s="20"/>
      <c r="M10" s="61">
        <v>364856387</v>
      </c>
    </row>
    <row r="11" spans="1:13" ht="40.5" customHeight="1" thickBot="1" x14ac:dyDescent="0.25">
      <c r="A11" s="55" t="s">
        <v>60</v>
      </c>
      <c r="C11" s="63">
        <v>360422786</v>
      </c>
      <c r="D11" s="37"/>
      <c r="E11" s="63">
        <v>0</v>
      </c>
      <c r="F11" s="37"/>
      <c r="G11" s="63">
        <v>360422786</v>
      </c>
      <c r="H11" s="37"/>
      <c r="I11" s="63">
        <v>910085915</v>
      </c>
      <c r="J11" s="37"/>
      <c r="K11" s="63">
        <v>0</v>
      </c>
      <c r="L11" s="37"/>
      <c r="M11" s="63">
        <v>910085915</v>
      </c>
    </row>
    <row r="12" spans="1:13" ht="13.5" thickTop="1" x14ac:dyDescent="0.2"/>
    <row r="13" spans="1:13" ht="22.5" x14ac:dyDescent="0.2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22.5" x14ac:dyDescent="0.2"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</sheetData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84"/>
  <sheetViews>
    <sheetView rightToLeft="1" view="pageBreakPreview" zoomScale="80" zoomScaleNormal="100" zoomScaleSheetLayoutView="80" workbookViewId="0">
      <selection activeCell="O86" sqref="O86"/>
    </sheetView>
  </sheetViews>
  <sheetFormatPr defaultRowHeight="15.75" x14ac:dyDescent="0.4"/>
  <cols>
    <col min="1" max="1" width="40.28515625" style="111" customWidth="1"/>
    <col min="2" max="2" width="1.42578125" style="111" customWidth="1"/>
    <col min="3" max="3" width="25.140625" style="111" customWidth="1"/>
    <col min="4" max="4" width="1.42578125" style="111" customWidth="1"/>
    <col min="5" max="5" width="29.7109375" style="111" customWidth="1"/>
    <col min="6" max="6" width="1.42578125" style="111" customWidth="1"/>
    <col min="7" max="7" width="27.5703125" style="111" customWidth="1"/>
    <col min="8" max="8" width="1.42578125" style="111" customWidth="1"/>
    <col min="9" max="9" width="37.5703125" style="111" bestFit="1" customWidth="1"/>
    <col min="10" max="10" width="1.42578125" style="111" customWidth="1"/>
    <col min="11" max="11" width="31.28515625" style="111" customWidth="1"/>
    <col min="12" max="12" width="1.42578125" style="111" customWidth="1"/>
    <col min="13" max="13" width="34.140625" style="111" customWidth="1"/>
    <col min="14" max="14" width="1.42578125" style="111" customWidth="1"/>
    <col min="15" max="15" width="29.5703125" style="111" customWidth="1"/>
    <col min="16" max="16" width="1.42578125" style="111" customWidth="1"/>
    <col min="17" max="17" width="37.5703125" style="111" bestFit="1" customWidth="1"/>
    <col min="18" max="18" width="1.42578125" style="111" customWidth="1"/>
    <col min="19" max="19" width="0.28515625" style="111" customWidth="1"/>
    <col min="20" max="20" width="15" style="111" bestFit="1" customWidth="1"/>
    <col min="21" max="16384" width="9.140625" style="111"/>
  </cols>
  <sheetData>
    <row r="1" spans="1:18" ht="45" customHeight="1" x14ac:dyDescent="0.75">
      <c r="A1" s="158" t="str">
        <f>درآمد!A1</f>
        <v>صندوق سرمایه گذاری بخشی پتروشیمی دماوند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12"/>
    </row>
    <row r="2" spans="1:18" ht="45" customHeight="1" x14ac:dyDescent="0.4">
      <c r="A2" s="158" t="str">
        <f>درآمد!A2</f>
        <v>صورت وضعیت درآمدها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03"/>
    </row>
    <row r="3" spans="1:18" ht="45" customHeight="1" x14ac:dyDescent="0.4">
      <c r="A3" s="158" t="str">
        <f>درآمد!A3</f>
        <v>دوره یک ماهه منتهی به 31 تیر 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03"/>
    </row>
    <row r="4" spans="1:18" ht="45" customHeight="1" x14ac:dyDescent="0.6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18" ht="45" customHeight="1" x14ac:dyDescent="0.4">
      <c r="A5" s="159" t="s">
        <v>164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04"/>
    </row>
    <row r="6" spans="1:18" ht="45" customHeight="1" x14ac:dyDescent="0.85">
      <c r="A6" s="110"/>
      <c r="B6" s="110"/>
      <c r="C6" s="169" t="s">
        <v>129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04"/>
    </row>
    <row r="7" spans="1:18" ht="45" customHeight="1" thickBot="1" x14ac:dyDescent="0.9">
      <c r="A7" s="160" t="s">
        <v>82</v>
      </c>
      <c r="B7" s="113"/>
      <c r="C7" s="172" t="s">
        <v>148</v>
      </c>
      <c r="D7" s="172"/>
      <c r="E7" s="172"/>
      <c r="F7" s="172"/>
      <c r="G7" s="172"/>
      <c r="H7" s="172"/>
      <c r="I7" s="172"/>
      <c r="J7" s="112"/>
      <c r="K7" s="172" t="s">
        <v>149</v>
      </c>
      <c r="L7" s="172"/>
      <c r="M7" s="172"/>
      <c r="N7" s="172"/>
      <c r="O7" s="172"/>
      <c r="P7" s="172"/>
      <c r="Q7" s="172"/>
      <c r="R7" s="105"/>
    </row>
    <row r="8" spans="1:18" ht="45" customHeight="1" thickBot="1" x14ac:dyDescent="0.7">
      <c r="A8" s="161"/>
      <c r="B8" s="113"/>
      <c r="C8" s="127" t="s">
        <v>9</v>
      </c>
      <c r="D8" s="128"/>
      <c r="E8" s="127" t="s">
        <v>11</v>
      </c>
      <c r="F8" s="128"/>
      <c r="G8" s="127" t="s">
        <v>117</v>
      </c>
      <c r="H8" s="128"/>
      <c r="I8" s="96" t="s">
        <v>165</v>
      </c>
      <c r="J8" s="114"/>
      <c r="K8" s="127" t="s">
        <v>9</v>
      </c>
      <c r="L8" s="128"/>
      <c r="M8" s="127" t="s">
        <v>11</v>
      </c>
      <c r="N8" s="128"/>
      <c r="O8" s="127" t="s">
        <v>117</v>
      </c>
      <c r="P8" s="128"/>
      <c r="Q8" s="122" t="s">
        <v>165</v>
      </c>
      <c r="R8" s="105"/>
    </row>
    <row r="9" spans="1:18" ht="45" customHeight="1" x14ac:dyDescent="0.4">
      <c r="A9" s="90" t="s">
        <v>49</v>
      </c>
      <c r="C9" s="18">
        <v>16617157</v>
      </c>
      <c r="D9" s="92"/>
      <c r="E9" s="18">
        <v>44516777848</v>
      </c>
      <c r="F9" s="92"/>
      <c r="G9" s="18">
        <v>-51041500389</v>
      </c>
      <c r="H9" s="92"/>
      <c r="I9" s="18">
        <v>-6524722540</v>
      </c>
      <c r="J9" s="92"/>
      <c r="K9" s="18">
        <v>16617157</v>
      </c>
      <c r="L9" s="92"/>
      <c r="M9" s="18">
        <v>44516777848</v>
      </c>
      <c r="N9" s="92"/>
      <c r="O9" s="18">
        <v>-34615712814</v>
      </c>
      <c r="P9" s="92"/>
      <c r="Q9" s="18">
        <f t="shared" ref="Q9:Q25" si="0">M9+O9</f>
        <v>9901065034</v>
      </c>
      <c r="R9" s="105"/>
    </row>
    <row r="10" spans="1:18" ht="45" customHeight="1" x14ac:dyDescent="0.4">
      <c r="A10" s="90" t="s">
        <v>23</v>
      </c>
      <c r="C10" s="18">
        <v>1300000</v>
      </c>
      <c r="D10" s="92"/>
      <c r="E10" s="18">
        <v>32242011750</v>
      </c>
      <c r="F10" s="92"/>
      <c r="G10" s="18">
        <v>-40189441500</v>
      </c>
      <c r="H10" s="92"/>
      <c r="I10" s="18">
        <v>-7947429750</v>
      </c>
      <c r="J10" s="92"/>
      <c r="K10" s="18">
        <v>1300000</v>
      </c>
      <c r="L10" s="92"/>
      <c r="M10" s="18">
        <v>32242011750</v>
      </c>
      <c r="N10" s="92"/>
      <c r="O10" s="18">
        <v>-24204123450</v>
      </c>
      <c r="P10" s="92"/>
      <c r="Q10" s="18">
        <f t="shared" si="0"/>
        <v>8037888300</v>
      </c>
      <c r="R10" s="105"/>
    </row>
    <row r="11" spans="1:18" ht="45" customHeight="1" x14ac:dyDescent="0.4">
      <c r="A11" s="90" t="s">
        <v>47</v>
      </c>
      <c r="C11" s="18">
        <v>21273445</v>
      </c>
      <c r="D11" s="92"/>
      <c r="E11" s="18">
        <v>160293259457</v>
      </c>
      <c r="F11" s="92"/>
      <c r="G11" s="18">
        <v>-190120393706</v>
      </c>
      <c r="H11" s="92"/>
      <c r="I11" s="18">
        <v>-29827134248</v>
      </c>
      <c r="J11" s="92"/>
      <c r="K11" s="18">
        <v>21273445</v>
      </c>
      <c r="L11" s="92"/>
      <c r="M11" s="18">
        <v>160293259457</v>
      </c>
      <c r="N11" s="92"/>
      <c r="O11" s="18">
        <v>-152722680475</v>
      </c>
      <c r="P11" s="92"/>
      <c r="Q11" s="18">
        <f t="shared" si="0"/>
        <v>7570578982</v>
      </c>
      <c r="R11" s="89"/>
    </row>
    <row r="12" spans="1:18" ht="45" customHeight="1" x14ac:dyDescent="0.4">
      <c r="A12" s="90" t="s">
        <v>27</v>
      </c>
      <c r="C12" s="18">
        <v>561647</v>
      </c>
      <c r="D12" s="92"/>
      <c r="E12" s="18">
        <v>149821200513</v>
      </c>
      <c r="F12" s="92"/>
      <c r="G12" s="18">
        <v>-149865801787</v>
      </c>
      <c r="H12" s="92"/>
      <c r="I12" s="18">
        <v>-44601273</v>
      </c>
      <c r="J12" s="92"/>
      <c r="K12" s="18">
        <v>561647</v>
      </c>
      <c r="L12" s="92"/>
      <c r="M12" s="18">
        <v>149821200513</v>
      </c>
      <c r="N12" s="92"/>
      <c r="O12" s="18">
        <v>-144762955398</v>
      </c>
      <c r="P12" s="92"/>
      <c r="Q12" s="18">
        <f t="shared" si="0"/>
        <v>5058245115</v>
      </c>
      <c r="R12" s="89"/>
    </row>
    <row r="13" spans="1:18" ht="45" customHeight="1" x14ac:dyDescent="0.4">
      <c r="A13" s="90" t="s">
        <v>31</v>
      </c>
      <c r="C13" s="18">
        <v>3487226</v>
      </c>
      <c r="D13" s="92"/>
      <c r="E13" s="18">
        <v>157274061730</v>
      </c>
      <c r="F13" s="92"/>
      <c r="G13" s="18">
        <v>-163781460966</v>
      </c>
      <c r="H13" s="92"/>
      <c r="I13" s="18">
        <v>-6507399235</v>
      </c>
      <c r="J13" s="92"/>
      <c r="K13" s="18">
        <v>3487226</v>
      </c>
      <c r="L13" s="92"/>
      <c r="M13" s="18">
        <v>157274061730</v>
      </c>
      <c r="N13" s="92"/>
      <c r="O13" s="18">
        <v>-152247670125</v>
      </c>
      <c r="P13" s="92"/>
      <c r="Q13" s="18">
        <f t="shared" si="0"/>
        <v>5026391605</v>
      </c>
      <c r="R13" s="89"/>
    </row>
    <row r="14" spans="1:18" ht="45" customHeight="1" x14ac:dyDescent="0.4">
      <c r="A14" s="90" t="s">
        <v>38</v>
      </c>
      <c r="C14" s="18">
        <v>15829190</v>
      </c>
      <c r="D14" s="92"/>
      <c r="E14" s="18">
        <v>186145124759</v>
      </c>
      <c r="F14" s="92"/>
      <c r="G14" s="18">
        <v>-213209335629</v>
      </c>
      <c r="H14" s="92"/>
      <c r="I14" s="18">
        <v>-27064210869</v>
      </c>
      <c r="J14" s="92"/>
      <c r="K14" s="18">
        <v>15829190</v>
      </c>
      <c r="L14" s="92"/>
      <c r="M14" s="18">
        <v>186145124759</v>
      </c>
      <c r="N14" s="92"/>
      <c r="O14" s="18">
        <v>-181770727616</v>
      </c>
      <c r="P14" s="92"/>
      <c r="Q14" s="18">
        <f t="shared" si="0"/>
        <v>4374397143</v>
      </c>
      <c r="R14" s="89"/>
    </row>
    <row r="15" spans="1:18" ht="45" customHeight="1" x14ac:dyDescent="0.4">
      <c r="A15" s="90" t="s">
        <v>59</v>
      </c>
      <c r="C15" s="18">
        <v>16260612</v>
      </c>
      <c r="D15" s="92"/>
      <c r="E15" s="18">
        <v>77344076600</v>
      </c>
      <c r="F15" s="92"/>
      <c r="G15" s="18">
        <v>-86618399411</v>
      </c>
      <c r="H15" s="92"/>
      <c r="I15" s="18">
        <v>-9274322810</v>
      </c>
      <c r="J15" s="92"/>
      <c r="K15" s="18">
        <v>16260612</v>
      </c>
      <c r="L15" s="92"/>
      <c r="M15" s="18">
        <v>77344076600</v>
      </c>
      <c r="N15" s="92"/>
      <c r="O15" s="18">
        <v>-73862976317</v>
      </c>
      <c r="P15" s="92"/>
      <c r="Q15" s="18">
        <f t="shared" si="0"/>
        <v>3481100283</v>
      </c>
      <c r="R15" s="90"/>
    </row>
    <row r="16" spans="1:18" ht="45" customHeight="1" x14ac:dyDescent="0.4">
      <c r="A16" s="90" t="s">
        <v>57</v>
      </c>
      <c r="C16" s="18">
        <v>2236497</v>
      </c>
      <c r="D16" s="92"/>
      <c r="E16" s="18">
        <v>24121609794</v>
      </c>
      <c r="F16" s="92"/>
      <c r="G16" s="18">
        <v>-25700122388</v>
      </c>
      <c r="H16" s="92"/>
      <c r="I16" s="18">
        <v>-1578512593</v>
      </c>
      <c r="J16" s="92"/>
      <c r="K16" s="18">
        <v>2236497</v>
      </c>
      <c r="L16" s="92"/>
      <c r="M16" s="18">
        <v>24121609794</v>
      </c>
      <c r="N16" s="92"/>
      <c r="O16" s="18">
        <v>-21023976663</v>
      </c>
      <c r="P16" s="92"/>
      <c r="Q16" s="18">
        <f t="shared" si="0"/>
        <v>3097633131</v>
      </c>
      <c r="R16" s="90"/>
    </row>
    <row r="17" spans="1:18" ht="45" customHeight="1" x14ac:dyDescent="0.4">
      <c r="A17" s="90" t="s">
        <v>18</v>
      </c>
      <c r="C17" s="18">
        <v>1750000</v>
      </c>
      <c r="D17" s="92"/>
      <c r="E17" s="18">
        <v>6467786325</v>
      </c>
      <c r="F17" s="92"/>
      <c r="G17" s="18">
        <v>-6580859512</v>
      </c>
      <c r="H17" s="92"/>
      <c r="I17" s="18">
        <v>-113073187</v>
      </c>
      <c r="J17" s="92"/>
      <c r="K17" s="18">
        <v>1750000</v>
      </c>
      <c r="L17" s="92"/>
      <c r="M17" s="18">
        <v>6467786325</v>
      </c>
      <c r="N17" s="92"/>
      <c r="O17" s="18">
        <v>-4695146662</v>
      </c>
      <c r="P17" s="92"/>
      <c r="Q17" s="18">
        <f t="shared" si="0"/>
        <v>1772639663</v>
      </c>
      <c r="R17" s="90"/>
    </row>
    <row r="18" spans="1:18" ht="45" customHeight="1" x14ac:dyDescent="0.4">
      <c r="A18" s="90" t="s">
        <v>37</v>
      </c>
      <c r="C18" s="18">
        <v>13000000</v>
      </c>
      <c r="D18" s="92"/>
      <c r="E18" s="18">
        <v>31544188650</v>
      </c>
      <c r="F18" s="92"/>
      <c r="G18" s="18">
        <v>-33405050250</v>
      </c>
      <c r="H18" s="92"/>
      <c r="I18" s="18">
        <v>-1860861600</v>
      </c>
      <c r="J18" s="92"/>
      <c r="K18" s="18">
        <v>13000000</v>
      </c>
      <c r="L18" s="92"/>
      <c r="M18" s="18">
        <v>31544188650</v>
      </c>
      <c r="N18" s="92"/>
      <c r="O18" s="18">
        <v>-29786708250</v>
      </c>
      <c r="P18" s="92"/>
      <c r="Q18" s="18">
        <f t="shared" si="0"/>
        <v>1757480400</v>
      </c>
      <c r="R18" s="90"/>
    </row>
    <row r="19" spans="1:18" ht="45" customHeight="1" x14ac:dyDescent="0.4">
      <c r="A19" s="90" t="s">
        <v>40</v>
      </c>
      <c r="C19" s="18">
        <v>3718545</v>
      </c>
      <c r="D19" s="92"/>
      <c r="E19" s="18">
        <v>25874937600</v>
      </c>
      <c r="F19" s="92"/>
      <c r="G19" s="18">
        <v>-27358135936</v>
      </c>
      <c r="H19" s="92"/>
      <c r="I19" s="18">
        <v>-1483198335</v>
      </c>
      <c r="J19" s="92"/>
      <c r="K19" s="18">
        <v>3718545</v>
      </c>
      <c r="L19" s="92"/>
      <c r="M19" s="18">
        <v>25874937600</v>
      </c>
      <c r="N19" s="92"/>
      <c r="O19" s="18">
        <v>-24370494789</v>
      </c>
      <c r="P19" s="92"/>
      <c r="Q19" s="18">
        <f t="shared" si="0"/>
        <v>1504442811</v>
      </c>
      <c r="R19" s="90"/>
    </row>
    <row r="20" spans="1:18" ht="45" customHeight="1" x14ac:dyDescent="0.4">
      <c r="A20" s="89" t="s">
        <v>33</v>
      </c>
      <c r="C20" s="21">
        <v>6335066</v>
      </c>
      <c r="D20" s="92"/>
      <c r="E20" s="21">
        <v>81865840644</v>
      </c>
      <c r="F20" s="92"/>
      <c r="G20" s="21">
        <v>-91228243972</v>
      </c>
      <c r="H20" s="92"/>
      <c r="I20" s="21">
        <v>-9362403327</v>
      </c>
      <c r="J20" s="92"/>
      <c r="K20" s="21">
        <v>6335066</v>
      </c>
      <c r="L20" s="92"/>
      <c r="M20" s="21">
        <v>81865840644</v>
      </c>
      <c r="N20" s="92"/>
      <c r="O20" s="21">
        <v>-80543392453</v>
      </c>
      <c r="P20" s="92"/>
      <c r="Q20" s="18">
        <f t="shared" si="0"/>
        <v>1322448191</v>
      </c>
      <c r="R20" s="90"/>
    </row>
    <row r="21" spans="1:18" ht="45" customHeight="1" x14ac:dyDescent="0.4">
      <c r="A21" s="90" t="s">
        <v>36</v>
      </c>
      <c r="C21" s="18">
        <v>600000</v>
      </c>
      <c r="D21" s="92"/>
      <c r="E21" s="18">
        <v>2314148400</v>
      </c>
      <c r="F21" s="92"/>
      <c r="G21" s="18">
        <v>-2556298980</v>
      </c>
      <c r="H21" s="92"/>
      <c r="I21" s="18">
        <v>-242150580</v>
      </c>
      <c r="J21" s="92"/>
      <c r="K21" s="18">
        <v>600000</v>
      </c>
      <c r="L21" s="92"/>
      <c r="M21" s="18">
        <v>2314148400</v>
      </c>
      <c r="N21" s="92"/>
      <c r="O21" s="18">
        <v>-1986708330</v>
      </c>
      <c r="P21" s="92"/>
      <c r="Q21" s="18">
        <f t="shared" si="0"/>
        <v>327440070</v>
      </c>
      <c r="R21" s="90"/>
    </row>
    <row r="22" spans="1:18" ht="45" customHeight="1" x14ac:dyDescent="0.4">
      <c r="A22" s="90" t="s">
        <v>35</v>
      </c>
      <c r="C22" s="18">
        <v>1485120</v>
      </c>
      <c r="D22" s="92"/>
      <c r="E22" s="18">
        <v>10821158318</v>
      </c>
      <c r="F22" s="92"/>
      <c r="G22" s="18">
        <v>-12858429598</v>
      </c>
      <c r="H22" s="92"/>
      <c r="I22" s="18">
        <v>-2037271279</v>
      </c>
      <c r="J22" s="92"/>
      <c r="K22" s="18">
        <v>1485120</v>
      </c>
      <c r="L22" s="92"/>
      <c r="M22" s="18">
        <v>10821158318</v>
      </c>
      <c r="N22" s="92"/>
      <c r="O22" s="18">
        <v>-10504042229</v>
      </c>
      <c r="P22" s="92"/>
      <c r="Q22" s="18">
        <f t="shared" si="0"/>
        <v>317116089</v>
      </c>
      <c r="R22" s="90"/>
    </row>
    <row r="23" spans="1:18" ht="45" customHeight="1" x14ac:dyDescent="0.4">
      <c r="A23" s="90" t="s">
        <v>50</v>
      </c>
      <c r="C23" s="18">
        <v>317986</v>
      </c>
      <c r="D23" s="92"/>
      <c r="E23" s="18">
        <v>2080846692</v>
      </c>
      <c r="F23" s="92"/>
      <c r="G23" s="18">
        <v>-2212657883</v>
      </c>
      <c r="H23" s="92"/>
      <c r="I23" s="18">
        <v>-131811190</v>
      </c>
      <c r="J23" s="92"/>
      <c r="K23" s="18">
        <v>317986</v>
      </c>
      <c r="L23" s="92"/>
      <c r="M23" s="18">
        <v>2080846692</v>
      </c>
      <c r="N23" s="92"/>
      <c r="O23" s="18">
        <v>-1943977988</v>
      </c>
      <c r="P23" s="92"/>
      <c r="Q23" s="18">
        <f t="shared" si="0"/>
        <v>136868704</v>
      </c>
      <c r="R23" s="90"/>
    </row>
    <row r="24" spans="1:18" ht="45" customHeight="1" x14ac:dyDescent="0.4">
      <c r="A24" s="90" t="s">
        <v>15</v>
      </c>
      <c r="C24" s="18">
        <v>220000</v>
      </c>
      <c r="D24" s="92"/>
      <c r="E24" s="18">
        <v>1603005030</v>
      </c>
      <c r="F24" s="92"/>
      <c r="G24" s="18">
        <v>-1791079290</v>
      </c>
      <c r="H24" s="92"/>
      <c r="I24" s="18">
        <v>-188074260</v>
      </c>
      <c r="J24" s="92"/>
      <c r="K24" s="18">
        <v>220000</v>
      </c>
      <c r="L24" s="92"/>
      <c r="M24" s="18">
        <v>1603005030</v>
      </c>
      <c r="N24" s="92"/>
      <c r="O24" s="18">
        <v>-1568014470</v>
      </c>
      <c r="P24" s="92"/>
      <c r="Q24" s="18">
        <f t="shared" si="0"/>
        <v>34990560</v>
      </c>
      <c r="R24" s="90"/>
    </row>
    <row r="25" spans="1:18" ht="45" customHeight="1" thickBot="1" x14ac:dyDescent="0.45">
      <c r="A25" s="90" t="s">
        <v>46</v>
      </c>
      <c r="C25" s="23">
        <v>194</v>
      </c>
      <c r="D25" s="92"/>
      <c r="E25" s="23">
        <v>11617024</v>
      </c>
      <c r="F25" s="92"/>
      <c r="G25" s="23">
        <v>-12261129</v>
      </c>
      <c r="H25" s="92"/>
      <c r="I25" s="23">
        <v>-644104</v>
      </c>
      <c r="J25" s="92"/>
      <c r="K25" s="23">
        <v>194</v>
      </c>
      <c r="L25" s="92"/>
      <c r="M25" s="23">
        <v>11617024</v>
      </c>
      <c r="N25" s="92"/>
      <c r="O25" s="23">
        <v>-9258522</v>
      </c>
      <c r="P25" s="92"/>
      <c r="Q25" s="23">
        <f t="shared" si="0"/>
        <v>2358502</v>
      </c>
      <c r="R25" s="90"/>
    </row>
    <row r="26" spans="1:18" ht="45" customHeight="1" thickBot="1" x14ac:dyDescent="0.45">
      <c r="A26" s="116" t="s">
        <v>127</v>
      </c>
      <c r="B26" s="117"/>
      <c r="C26" s="33">
        <f>SUM(C9:C25)</f>
        <v>104992685</v>
      </c>
      <c r="D26" s="118"/>
      <c r="E26" s="33">
        <f>SUM(E9:E25)</f>
        <v>994341651134</v>
      </c>
      <c r="F26" s="118"/>
      <c r="G26" s="33">
        <f>SUM(G9:G25)</f>
        <v>-1098529472326</v>
      </c>
      <c r="H26" s="118"/>
      <c r="I26" s="33">
        <f>SUM(I9:I25)</f>
        <v>-104187821180</v>
      </c>
      <c r="J26" s="118"/>
      <c r="K26" s="33">
        <f>SUM(K9:K25)</f>
        <v>104992685</v>
      </c>
      <c r="L26" s="118"/>
      <c r="M26" s="33">
        <f>SUM(M9:M25)</f>
        <v>994341651134</v>
      </c>
      <c r="N26" s="118"/>
      <c r="O26" s="33">
        <f>SUM(O9:O25)</f>
        <v>-940618566551</v>
      </c>
      <c r="P26" s="118"/>
      <c r="Q26" s="33">
        <f>SUM(Q9:Q25)</f>
        <v>53723084583</v>
      </c>
      <c r="R26" s="90"/>
    </row>
    <row r="27" spans="1:18" ht="39" customHeight="1" x14ac:dyDescent="0.4">
      <c r="A27" s="90"/>
      <c r="C27" s="21"/>
      <c r="D27" s="92"/>
      <c r="E27" s="21"/>
      <c r="F27" s="92"/>
      <c r="G27" s="21"/>
      <c r="H27" s="92"/>
      <c r="I27" s="21"/>
      <c r="J27" s="92"/>
      <c r="K27" s="21"/>
      <c r="L27" s="92"/>
      <c r="M27" s="21"/>
      <c r="N27" s="92"/>
      <c r="O27" s="21"/>
      <c r="P27" s="92"/>
      <c r="Q27" s="21"/>
      <c r="R27" s="90"/>
    </row>
    <row r="28" spans="1:18" ht="43.5" customHeight="1" x14ac:dyDescent="0.4">
      <c r="A28" s="158" t="s">
        <v>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90"/>
    </row>
    <row r="29" spans="1:18" ht="43.5" customHeight="1" x14ac:dyDescent="0.4">
      <c r="A29" s="158" t="s">
        <v>81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90"/>
    </row>
    <row r="30" spans="1:18" ht="43.5" customHeight="1" x14ac:dyDescent="0.4">
      <c r="A30" s="158" t="s">
        <v>140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90"/>
    </row>
    <row r="31" spans="1:18" ht="43.5" customHeight="1" x14ac:dyDescent="0.6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90"/>
    </row>
    <row r="32" spans="1:18" ht="43.5" customHeight="1" x14ac:dyDescent="0.4">
      <c r="A32" s="168" t="s">
        <v>166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90"/>
    </row>
    <row r="33" spans="1:18" ht="43.5" customHeight="1" x14ac:dyDescent="0.85">
      <c r="A33" s="110"/>
      <c r="B33" s="110"/>
      <c r="C33" s="169" t="s">
        <v>129</v>
      </c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90"/>
    </row>
    <row r="34" spans="1:18" ht="43.5" customHeight="1" thickBot="1" x14ac:dyDescent="0.8">
      <c r="A34" s="170" t="s">
        <v>82</v>
      </c>
      <c r="B34" s="113"/>
      <c r="C34" s="162" t="s">
        <v>148</v>
      </c>
      <c r="D34" s="162"/>
      <c r="E34" s="162"/>
      <c r="F34" s="162"/>
      <c r="G34" s="162"/>
      <c r="H34" s="162"/>
      <c r="I34" s="162"/>
      <c r="J34" s="114"/>
      <c r="K34" s="162" t="s">
        <v>149</v>
      </c>
      <c r="L34" s="162"/>
      <c r="M34" s="162"/>
      <c r="N34" s="162"/>
      <c r="O34" s="162"/>
      <c r="P34" s="162"/>
      <c r="Q34" s="162"/>
      <c r="R34" s="90"/>
    </row>
    <row r="35" spans="1:18" ht="43.5" customHeight="1" thickBot="1" x14ac:dyDescent="0.65">
      <c r="A35" s="171"/>
      <c r="B35" s="113"/>
      <c r="C35" s="107" t="s">
        <v>9</v>
      </c>
      <c r="D35" s="115"/>
      <c r="E35" s="107" t="s">
        <v>11</v>
      </c>
      <c r="F35" s="115"/>
      <c r="G35" s="107" t="s">
        <v>117</v>
      </c>
      <c r="H35" s="115"/>
      <c r="I35" s="108" t="s">
        <v>165</v>
      </c>
      <c r="J35" s="113"/>
      <c r="K35" s="107" t="s">
        <v>9</v>
      </c>
      <c r="L35" s="115"/>
      <c r="M35" s="107" t="s">
        <v>11</v>
      </c>
      <c r="N35" s="115"/>
      <c r="O35" s="107" t="s">
        <v>117</v>
      </c>
      <c r="P35" s="115"/>
      <c r="Q35" s="109" t="s">
        <v>165</v>
      </c>
      <c r="R35" s="90"/>
    </row>
    <row r="36" spans="1:18" ht="43.5" customHeight="1" x14ac:dyDescent="0.4">
      <c r="A36" s="116" t="s">
        <v>128</v>
      </c>
      <c r="B36" s="117"/>
      <c r="C36" s="39">
        <f>SUM(C26)</f>
        <v>104992685</v>
      </c>
      <c r="D36" s="118"/>
      <c r="E36" s="39">
        <f>SUM(E26)</f>
        <v>994341651134</v>
      </c>
      <c r="F36" s="118"/>
      <c r="G36" s="39">
        <f>SUM(G26)</f>
        <v>-1098529472326</v>
      </c>
      <c r="H36" s="118"/>
      <c r="I36" s="39">
        <f>SUM(I26)</f>
        <v>-104187821180</v>
      </c>
      <c r="J36" s="118"/>
      <c r="K36" s="39">
        <f>SUM(K26)</f>
        <v>104992685</v>
      </c>
      <c r="L36" s="118"/>
      <c r="M36" s="39">
        <f>SUM(M26)</f>
        <v>994341651134</v>
      </c>
      <c r="N36" s="118"/>
      <c r="O36" s="39">
        <f>SUM(O26)</f>
        <v>-940618566551</v>
      </c>
      <c r="P36" s="118"/>
      <c r="Q36" s="39">
        <f>SUM(Q26)</f>
        <v>53723084583</v>
      </c>
      <c r="R36" s="90"/>
    </row>
    <row r="37" spans="1:18" ht="43.5" customHeight="1" x14ac:dyDescent="0.4">
      <c r="A37" s="90" t="s">
        <v>51</v>
      </c>
      <c r="C37" s="18">
        <v>25355535</v>
      </c>
      <c r="D37" s="92"/>
      <c r="E37" s="18">
        <v>40125833950</v>
      </c>
      <c r="F37" s="92"/>
      <c r="G37" s="18">
        <v>-45355152419</v>
      </c>
      <c r="H37" s="92"/>
      <c r="I37" s="18">
        <v>-5229318468</v>
      </c>
      <c r="J37" s="92"/>
      <c r="K37" s="18">
        <v>25355535</v>
      </c>
      <c r="L37" s="92"/>
      <c r="M37" s="18">
        <v>40125833950</v>
      </c>
      <c r="N37" s="92"/>
      <c r="O37" s="18">
        <v>-40201447913</v>
      </c>
      <c r="P37" s="92"/>
      <c r="Q37" s="18">
        <f t="shared" ref="Q37:Q53" si="1">M37+O37</f>
        <v>-75613963</v>
      </c>
      <c r="R37" s="90"/>
    </row>
    <row r="38" spans="1:18" ht="43.5" customHeight="1" x14ac:dyDescent="0.4">
      <c r="A38" s="90" t="s">
        <v>34</v>
      </c>
      <c r="C38" s="18">
        <v>527172</v>
      </c>
      <c r="D38" s="92"/>
      <c r="E38" s="18">
        <v>1415419417</v>
      </c>
      <c r="F38" s="92"/>
      <c r="G38" s="18">
        <v>-1291759121</v>
      </c>
      <c r="H38" s="92"/>
      <c r="I38" s="18">
        <v>123660296</v>
      </c>
      <c r="J38" s="92"/>
      <c r="K38" s="18">
        <v>527172</v>
      </c>
      <c r="L38" s="92"/>
      <c r="M38" s="18">
        <v>1415419417</v>
      </c>
      <c r="N38" s="92"/>
      <c r="O38" s="18">
        <v>-1702956367</v>
      </c>
      <c r="P38" s="92"/>
      <c r="Q38" s="18">
        <f t="shared" si="1"/>
        <v>-287536950</v>
      </c>
      <c r="R38" s="90"/>
    </row>
    <row r="39" spans="1:18" ht="43.5" customHeight="1" x14ac:dyDescent="0.4">
      <c r="A39" s="90" t="s">
        <v>16</v>
      </c>
      <c r="C39" s="18">
        <v>2124205</v>
      </c>
      <c r="D39" s="92"/>
      <c r="E39" s="18">
        <v>5639992733</v>
      </c>
      <c r="F39" s="92"/>
      <c r="G39" s="18">
        <v>-6903102357</v>
      </c>
      <c r="H39" s="92"/>
      <c r="I39" s="18">
        <v>-1263109623</v>
      </c>
      <c r="J39" s="92"/>
      <c r="K39" s="18">
        <v>2124205</v>
      </c>
      <c r="L39" s="92"/>
      <c r="M39" s="18">
        <v>5639992733</v>
      </c>
      <c r="N39" s="92"/>
      <c r="O39" s="18">
        <v>-6613424654</v>
      </c>
      <c r="P39" s="92"/>
      <c r="Q39" s="18">
        <f t="shared" si="1"/>
        <v>-973431921</v>
      </c>
      <c r="R39" s="90"/>
    </row>
    <row r="40" spans="1:18" ht="43.5" customHeight="1" x14ac:dyDescent="0.4">
      <c r="A40" s="90" t="s">
        <v>26</v>
      </c>
      <c r="C40" s="18">
        <v>5200000</v>
      </c>
      <c r="D40" s="92"/>
      <c r="E40" s="18">
        <v>17626494600</v>
      </c>
      <c r="F40" s="92"/>
      <c r="G40" s="18">
        <v>-19306439100</v>
      </c>
      <c r="H40" s="92"/>
      <c r="I40" s="18">
        <v>-1679944500</v>
      </c>
      <c r="J40" s="92"/>
      <c r="K40" s="18">
        <v>5200000</v>
      </c>
      <c r="L40" s="92"/>
      <c r="M40" s="18">
        <v>17626494600</v>
      </c>
      <c r="N40" s="92"/>
      <c r="O40" s="18">
        <v>-18801001285</v>
      </c>
      <c r="P40" s="92"/>
      <c r="Q40" s="18">
        <f t="shared" si="1"/>
        <v>-1174506685</v>
      </c>
      <c r="R40" s="90"/>
    </row>
    <row r="41" spans="1:18" ht="43.5" customHeight="1" x14ac:dyDescent="0.4">
      <c r="A41" s="90" t="s">
        <v>32</v>
      </c>
      <c r="C41" s="18">
        <v>1987812</v>
      </c>
      <c r="D41" s="92"/>
      <c r="E41" s="18">
        <v>67657709916</v>
      </c>
      <c r="F41" s="92"/>
      <c r="G41" s="18">
        <v>-70156893886</v>
      </c>
      <c r="H41" s="92"/>
      <c r="I41" s="18">
        <v>-2499183969</v>
      </c>
      <c r="J41" s="92"/>
      <c r="K41" s="18">
        <v>1987812</v>
      </c>
      <c r="L41" s="92"/>
      <c r="M41" s="18">
        <v>67657709916</v>
      </c>
      <c r="N41" s="92"/>
      <c r="O41" s="18">
        <v>-69772013352</v>
      </c>
      <c r="P41" s="92"/>
      <c r="Q41" s="18">
        <f t="shared" si="1"/>
        <v>-2114303436</v>
      </c>
      <c r="R41" s="90"/>
    </row>
    <row r="42" spans="1:18" ht="43.5" customHeight="1" x14ac:dyDescent="0.4">
      <c r="A42" s="90" t="s">
        <v>28</v>
      </c>
      <c r="C42" s="18">
        <v>2287342</v>
      </c>
      <c r="D42" s="92"/>
      <c r="E42" s="18">
        <v>17689637411</v>
      </c>
      <c r="F42" s="92"/>
      <c r="G42" s="18">
        <v>-24255640100</v>
      </c>
      <c r="H42" s="92"/>
      <c r="I42" s="18">
        <v>-6566002688</v>
      </c>
      <c r="J42" s="92"/>
      <c r="K42" s="18">
        <v>2287342</v>
      </c>
      <c r="L42" s="92"/>
      <c r="M42" s="18">
        <v>17689637411</v>
      </c>
      <c r="N42" s="92"/>
      <c r="O42" s="18">
        <v>-19826945776</v>
      </c>
      <c r="P42" s="92"/>
      <c r="Q42" s="18">
        <f t="shared" si="1"/>
        <v>-2137308365</v>
      </c>
      <c r="R42" s="90"/>
    </row>
    <row r="43" spans="1:18" ht="43.5" customHeight="1" x14ac:dyDescent="0.4">
      <c r="A43" s="89" t="s">
        <v>48</v>
      </c>
      <c r="C43" s="21">
        <v>1000000</v>
      </c>
      <c r="D43" s="92"/>
      <c r="E43" s="21">
        <v>8340079500</v>
      </c>
      <c r="F43" s="92"/>
      <c r="G43" s="21">
        <v>-9224784000</v>
      </c>
      <c r="H43" s="92"/>
      <c r="I43" s="21">
        <v>-884704500</v>
      </c>
      <c r="J43" s="92"/>
      <c r="K43" s="21">
        <v>1000000</v>
      </c>
      <c r="L43" s="92"/>
      <c r="M43" s="21">
        <v>8340079500</v>
      </c>
      <c r="N43" s="92"/>
      <c r="O43" s="21">
        <v>-11670147000</v>
      </c>
      <c r="P43" s="92"/>
      <c r="Q43" s="18">
        <f t="shared" si="1"/>
        <v>-3330067500</v>
      </c>
      <c r="R43" s="90"/>
    </row>
    <row r="44" spans="1:18" ht="43.5" customHeight="1" x14ac:dyDescent="0.4">
      <c r="A44" s="90" t="s">
        <v>54</v>
      </c>
      <c r="C44" s="18">
        <v>12280743</v>
      </c>
      <c r="D44" s="92"/>
      <c r="E44" s="18">
        <v>32216047936</v>
      </c>
      <c r="F44" s="92"/>
      <c r="G44" s="18">
        <v>-36256787560</v>
      </c>
      <c r="H44" s="92"/>
      <c r="I44" s="18">
        <v>-4040739623</v>
      </c>
      <c r="J44" s="92"/>
      <c r="K44" s="18">
        <v>12280743</v>
      </c>
      <c r="L44" s="92"/>
      <c r="M44" s="18">
        <v>32216047936</v>
      </c>
      <c r="N44" s="92"/>
      <c r="O44" s="18">
        <v>-36558444337</v>
      </c>
      <c r="P44" s="92"/>
      <c r="Q44" s="18">
        <f t="shared" si="1"/>
        <v>-4342396401</v>
      </c>
      <c r="R44" s="90"/>
    </row>
    <row r="45" spans="1:18" ht="43.5" customHeight="1" x14ac:dyDescent="0.4">
      <c r="A45" s="90" t="s">
        <v>53</v>
      </c>
      <c r="C45" s="18">
        <v>1220113</v>
      </c>
      <c r="D45" s="92"/>
      <c r="E45" s="18">
        <v>66779704220</v>
      </c>
      <c r="F45" s="92"/>
      <c r="G45" s="18">
        <v>-68957999196</v>
      </c>
      <c r="H45" s="92"/>
      <c r="I45" s="18">
        <v>-2178294975</v>
      </c>
      <c r="J45" s="92"/>
      <c r="K45" s="18">
        <v>1220113</v>
      </c>
      <c r="L45" s="92"/>
      <c r="M45" s="18">
        <v>66779704220</v>
      </c>
      <c r="N45" s="92"/>
      <c r="O45" s="18">
        <v>-71424932523</v>
      </c>
      <c r="P45" s="92"/>
      <c r="Q45" s="18">
        <f t="shared" si="1"/>
        <v>-4645228303</v>
      </c>
      <c r="R45" s="90"/>
    </row>
    <row r="46" spans="1:18" ht="43.5" customHeight="1" x14ac:dyDescent="0.4">
      <c r="A46" s="90" t="s">
        <v>24</v>
      </c>
      <c r="C46" s="18">
        <v>2200000</v>
      </c>
      <c r="D46" s="92"/>
      <c r="E46" s="18">
        <v>16030050300</v>
      </c>
      <c r="F46" s="92"/>
      <c r="G46" s="18">
        <v>-20151381600</v>
      </c>
      <c r="H46" s="92"/>
      <c r="I46" s="18">
        <v>-4121331300</v>
      </c>
      <c r="J46" s="92"/>
      <c r="K46" s="18">
        <v>2200000</v>
      </c>
      <c r="L46" s="92"/>
      <c r="M46" s="18">
        <v>16030050300</v>
      </c>
      <c r="N46" s="92"/>
      <c r="O46" s="18">
        <v>-21081812400</v>
      </c>
      <c r="P46" s="92"/>
      <c r="Q46" s="18">
        <f t="shared" si="1"/>
        <v>-5051762100</v>
      </c>
      <c r="R46" s="90"/>
    </row>
    <row r="47" spans="1:18" ht="43.5" customHeight="1" x14ac:dyDescent="0.4">
      <c r="A47" s="90" t="s">
        <v>56</v>
      </c>
      <c r="C47" s="18">
        <v>20731385</v>
      </c>
      <c r="D47" s="92"/>
      <c r="E47" s="18">
        <v>104482728624</v>
      </c>
      <c r="F47" s="92"/>
      <c r="G47" s="18">
        <v>-117877950242</v>
      </c>
      <c r="H47" s="92"/>
      <c r="I47" s="18">
        <v>-13395221617</v>
      </c>
      <c r="J47" s="92"/>
      <c r="K47" s="18">
        <v>20731385</v>
      </c>
      <c r="L47" s="92"/>
      <c r="M47" s="18">
        <v>104482728624</v>
      </c>
      <c r="N47" s="92"/>
      <c r="O47" s="18">
        <v>-112225013635</v>
      </c>
      <c r="P47" s="92"/>
      <c r="Q47" s="18">
        <f t="shared" si="1"/>
        <v>-7742285011</v>
      </c>
      <c r="R47" s="90"/>
    </row>
    <row r="48" spans="1:18" ht="43.5" customHeight="1" x14ac:dyDescent="0.4">
      <c r="A48" s="90" t="s">
        <v>52</v>
      </c>
      <c r="C48" s="18">
        <v>41994168</v>
      </c>
      <c r="D48" s="92"/>
      <c r="E48" s="18">
        <v>43581052019</v>
      </c>
      <c r="F48" s="92"/>
      <c r="G48" s="18">
        <v>-52890031521</v>
      </c>
      <c r="H48" s="92"/>
      <c r="I48" s="18">
        <v>-9308979501</v>
      </c>
      <c r="J48" s="92"/>
      <c r="K48" s="18">
        <v>41994168</v>
      </c>
      <c r="L48" s="92"/>
      <c r="M48" s="18">
        <v>43581052019</v>
      </c>
      <c r="N48" s="92"/>
      <c r="O48" s="18">
        <v>-52681310007</v>
      </c>
      <c r="P48" s="92"/>
      <c r="Q48" s="18">
        <f t="shared" si="1"/>
        <v>-9100257988</v>
      </c>
      <c r="R48" s="90"/>
    </row>
    <row r="49" spans="1:18" ht="43.5" customHeight="1" x14ac:dyDescent="0.4">
      <c r="A49" s="90" t="s">
        <v>29</v>
      </c>
      <c r="C49" s="18">
        <v>829585</v>
      </c>
      <c r="D49" s="92"/>
      <c r="E49" s="18">
        <v>41446857194</v>
      </c>
      <c r="F49" s="92"/>
      <c r="G49" s="18">
        <v>-51558801593</v>
      </c>
      <c r="H49" s="92"/>
      <c r="I49" s="18">
        <v>-10111944398</v>
      </c>
      <c r="J49" s="92"/>
      <c r="K49" s="18">
        <v>829585</v>
      </c>
      <c r="L49" s="92"/>
      <c r="M49" s="18">
        <v>41446857194</v>
      </c>
      <c r="N49" s="92"/>
      <c r="O49" s="18">
        <v>-53313555860</v>
      </c>
      <c r="P49" s="92"/>
      <c r="Q49" s="18">
        <f t="shared" si="1"/>
        <v>-11866698666</v>
      </c>
      <c r="R49" s="90"/>
    </row>
    <row r="50" spans="1:18" ht="43.5" customHeight="1" x14ac:dyDescent="0.4">
      <c r="A50" s="90" t="s">
        <v>58</v>
      </c>
      <c r="C50" s="18">
        <v>9823776</v>
      </c>
      <c r="D50" s="92"/>
      <c r="E50" s="18">
        <v>82321685811</v>
      </c>
      <c r="F50" s="92"/>
      <c r="G50" s="18">
        <v>-107147190574</v>
      </c>
      <c r="H50" s="92"/>
      <c r="I50" s="18">
        <v>-24825504762</v>
      </c>
      <c r="J50" s="92"/>
      <c r="K50" s="18">
        <v>9823776</v>
      </c>
      <c r="L50" s="92"/>
      <c r="M50" s="18">
        <v>82321685811</v>
      </c>
      <c r="N50" s="92"/>
      <c r="O50" s="18">
        <v>-96277059968</v>
      </c>
      <c r="P50" s="92"/>
      <c r="Q50" s="18">
        <f t="shared" si="1"/>
        <v>-13955374157</v>
      </c>
      <c r="R50" s="90"/>
    </row>
    <row r="51" spans="1:18" ht="43.5" customHeight="1" x14ac:dyDescent="0.4">
      <c r="A51" s="90" t="s">
        <v>42</v>
      </c>
      <c r="C51" s="18">
        <v>127979989</v>
      </c>
      <c r="D51" s="92"/>
      <c r="E51" s="18">
        <v>47198066492</v>
      </c>
      <c r="F51" s="92"/>
      <c r="G51" s="18">
        <v>-35287197410</v>
      </c>
      <c r="H51" s="92"/>
      <c r="I51" s="18">
        <v>11910869082</v>
      </c>
      <c r="J51" s="92"/>
      <c r="K51" s="18">
        <v>127979989</v>
      </c>
      <c r="L51" s="92"/>
      <c r="M51" s="18">
        <v>47198066492</v>
      </c>
      <c r="N51" s="92"/>
      <c r="O51" s="18">
        <v>-63768514347</v>
      </c>
      <c r="P51" s="92"/>
      <c r="Q51" s="18">
        <f t="shared" si="1"/>
        <v>-16570447855</v>
      </c>
      <c r="R51" s="90"/>
    </row>
    <row r="52" spans="1:18" ht="43.5" customHeight="1" x14ac:dyDescent="0.4">
      <c r="A52" s="90" t="s">
        <v>20</v>
      </c>
      <c r="C52" s="18">
        <v>186134158</v>
      </c>
      <c r="D52" s="92"/>
      <c r="E52" s="18">
        <v>111201022515</v>
      </c>
      <c r="F52" s="92"/>
      <c r="G52" s="18">
        <v>-110670649321</v>
      </c>
      <c r="H52" s="92"/>
      <c r="I52" s="18">
        <v>530373194</v>
      </c>
      <c r="J52" s="92"/>
      <c r="K52" s="18">
        <v>186134158</v>
      </c>
      <c r="L52" s="92"/>
      <c r="M52" s="18">
        <v>111201022515</v>
      </c>
      <c r="N52" s="92"/>
      <c r="O52" s="18">
        <v>-130346474562</v>
      </c>
      <c r="P52" s="92"/>
      <c r="Q52" s="18">
        <f t="shared" si="1"/>
        <v>-19145452047</v>
      </c>
      <c r="R52" s="90"/>
    </row>
    <row r="53" spans="1:18" ht="43.5" customHeight="1" thickBot="1" x14ac:dyDescent="0.45">
      <c r="A53" s="90" t="s">
        <v>55</v>
      </c>
      <c r="C53" s="23">
        <v>10165072</v>
      </c>
      <c r="D53" s="92"/>
      <c r="E53" s="23">
        <v>140453798520</v>
      </c>
      <c r="F53" s="92"/>
      <c r="G53" s="23">
        <v>-143306246464</v>
      </c>
      <c r="H53" s="92"/>
      <c r="I53" s="23">
        <v>-2852447943</v>
      </c>
      <c r="J53" s="92"/>
      <c r="K53" s="23">
        <v>10165072</v>
      </c>
      <c r="L53" s="92"/>
      <c r="M53" s="23">
        <v>140453798520</v>
      </c>
      <c r="N53" s="92"/>
      <c r="O53" s="23">
        <v>-161673437143</v>
      </c>
      <c r="P53" s="92"/>
      <c r="Q53" s="23">
        <f t="shared" si="1"/>
        <v>-21219638623</v>
      </c>
      <c r="R53" s="90"/>
    </row>
    <row r="54" spans="1:18" ht="43.5" customHeight="1" thickBot="1" x14ac:dyDescent="0.45">
      <c r="A54" s="116" t="s">
        <v>127</v>
      </c>
      <c r="B54" s="117"/>
      <c r="C54" s="33">
        <f>SUM(C36:C53)</f>
        <v>556833740</v>
      </c>
      <c r="D54" s="118"/>
      <c r="E54" s="33">
        <f>SUM(E36:E53)</f>
        <v>1838547832292</v>
      </c>
      <c r="F54" s="118"/>
      <c r="G54" s="33">
        <f>SUM(G36:G53)</f>
        <v>-2019127478790</v>
      </c>
      <c r="H54" s="118"/>
      <c r="I54" s="33">
        <f>SUM(I36:I53)</f>
        <v>-180579646475</v>
      </c>
      <c r="J54" s="118"/>
      <c r="K54" s="33">
        <f>SUM(K36:K53)</f>
        <v>556833740</v>
      </c>
      <c r="L54" s="118"/>
      <c r="M54" s="33">
        <f>SUM(M36:M53)</f>
        <v>1838547832292</v>
      </c>
      <c r="N54" s="118"/>
      <c r="O54" s="33">
        <f>SUM(O36:O53)</f>
        <v>-1908557057680</v>
      </c>
      <c r="P54" s="118"/>
      <c r="Q54" s="33">
        <f>SUM(Q36:Q53)</f>
        <v>-70009225388</v>
      </c>
      <c r="R54" s="90"/>
    </row>
    <row r="55" spans="1:18" ht="39" customHeight="1" x14ac:dyDescent="0.4">
      <c r="A55" s="90"/>
      <c r="C55" s="18"/>
      <c r="D55" s="92"/>
      <c r="E55" s="18"/>
      <c r="F55" s="92"/>
      <c r="G55" s="18"/>
      <c r="H55" s="92"/>
      <c r="I55" s="18"/>
      <c r="J55" s="92"/>
      <c r="K55" s="18"/>
      <c r="L55" s="92"/>
      <c r="M55" s="18"/>
      <c r="N55" s="92"/>
      <c r="O55" s="18"/>
      <c r="P55" s="92"/>
      <c r="Q55" s="18"/>
      <c r="R55" s="90"/>
    </row>
    <row r="56" spans="1:18" ht="45" customHeight="1" x14ac:dyDescent="0.4">
      <c r="A56" s="158" t="s">
        <v>0</v>
      </c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90"/>
    </row>
    <row r="57" spans="1:18" ht="45" customHeight="1" x14ac:dyDescent="0.4">
      <c r="A57" s="158" t="s">
        <v>81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90"/>
    </row>
    <row r="58" spans="1:18" ht="45" customHeight="1" x14ac:dyDescent="0.4">
      <c r="A58" s="158" t="s">
        <v>140</v>
      </c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90"/>
    </row>
    <row r="59" spans="1:18" ht="45" customHeight="1" x14ac:dyDescent="0.6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90"/>
    </row>
    <row r="60" spans="1:18" ht="45" customHeight="1" x14ac:dyDescent="0.4">
      <c r="A60" s="168" t="s">
        <v>166</v>
      </c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90"/>
    </row>
    <row r="61" spans="1:18" ht="45" customHeight="1" x14ac:dyDescent="0.85">
      <c r="A61" s="110"/>
      <c r="B61" s="110"/>
      <c r="C61" s="169" t="s">
        <v>129</v>
      </c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90"/>
    </row>
    <row r="62" spans="1:18" ht="45" customHeight="1" thickBot="1" x14ac:dyDescent="0.8">
      <c r="A62" s="170" t="s">
        <v>82</v>
      </c>
      <c r="B62" s="113"/>
      <c r="C62" s="162" t="s">
        <v>148</v>
      </c>
      <c r="D62" s="162"/>
      <c r="E62" s="162"/>
      <c r="F62" s="162"/>
      <c r="G62" s="162"/>
      <c r="H62" s="162"/>
      <c r="I62" s="162"/>
      <c r="J62" s="114"/>
      <c r="K62" s="162" t="s">
        <v>149</v>
      </c>
      <c r="L62" s="162"/>
      <c r="M62" s="162"/>
      <c r="N62" s="162"/>
      <c r="O62" s="162"/>
      <c r="P62" s="162"/>
      <c r="Q62" s="162"/>
      <c r="R62" s="90"/>
    </row>
    <row r="63" spans="1:18" ht="45" customHeight="1" thickBot="1" x14ac:dyDescent="0.65">
      <c r="A63" s="171"/>
      <c r="B63" s="113"/>
      <c r="C63" s="107" t="s">
        <v>9</v>
      </c>
      <c r="D63" s="115"/>
      <c r="E63" s="107" t="s">
        <v>11</v>
      </c>
      <c r="F63" s="115"/>
      <c r="G63" s="107" t="s">
        <v>117</v>
      </c>
      <c r="H63" s="115"/>
      <c r="I63" s="108" t="s">
        <v>165</v>
      </c>
      <c r="J63" s="113"/>
      <c r="K63" s="107" t="s">
        <v>9</v>
      </c>
      <c r="L63" s="115"/>
      <c r="M63" s="107" t="s">
        <v>11</v>
      </c>
      <c r="N63" s="115"/>
      <c r="O63" s="107" t="s">
        <v>117</v>
      </c>
      <c r="P63" s="115"/>
      <c r="Q63" s="109" t="s">
        <v>165</v>
      </c>
      <c r="R63" s="90"/>
    </row>
    <row r="64" spans="1:18" ht="45" customHeight="1" x14ac:dyDescent="0.4">
      <c r="A64" s="116" t="s">
        <v>128</v>
      </c>
      <c r="C64" s="36">
        <f>SUM(C54)</f>
        <v>556833740</v>
      </c>
      <c r="D64" s="118"/>
      <c r="E64" s="36">
        <f>SUM(E54)</f>
        <v>1838547832292</v>
      </c>
      <c r="F64" s="118"/>
      <c r="G64" s="36">
        <f>SUM(G54)</f>
        <v>-2019127478790</v>
      </c>
      <c r="H64" s="118"/>
      <c r="I64" s="36">
        <f>SUM(I54)</f>
        <v>-180579646475</v>
      </c>
      <c r="J64" s="118"/>
      <c r="K64" s="36">
        <f>SUM(K54)</f>
        <v>556833740</v>
      </c>
      <c r="L64" s="118"/>
      <c r="M64" s="36">
        <f>SUM(M54)</f>
        <v>1838547832292</v>
      </c>
      <c r="N64" s="118"/>
      <c r="O64" s="36">
        <f>SUM(O54)</f>
        <v>-1908557057680</v>
      </c>
      <c r="P64" s="118"/>
      <c r="Q64" s="36">
        <f>SUM(Q54)</f>
        <v>-70009225388</v>
      </c>
      <c r="R64" s="90"/>
    </row>
    <row r="65" spans="1:18" ht="45" customHeight="1" x14ac:dyDescent="0.4">
      <c r="A65" s="90" t="s">
        <v>41</v>
      </c>
      <c r="C65" s="18">
        <v>12704704</v>
      </c>
      <c r="D65" s="92"/>
      <c r="E65" s="18">
        <v>61819498399</v>
      </c>
      <c r="F65" s="92"/>
      <c r="G65" s="18">
        <v>-74132881635</v>
      </c>
      <c r="H65" s="92"/>
      <c r="I65" s="18">
        <v>-12313383235</v>
      </c>
      <c r="J65" s="92"/>
      <c r="K65" s="18">
        <v>12704704</v>
      </c>
      <c r="L65" s="92"/>
      <c r="M65" s="18">
        <v>61819498399</v>
      </c>
      <c r="N65" s="92"/>
      <c r="O65" s="18">
        <v>-83587468036</v>
      </c>
      <c r="P65" s="92"/>
      <c r="Q65" s="18">
        <f>M65+O65</f>
        <v>-21767969637</v>
      </c>
      <c r="R65" s="90"/>
    </row>
    <row r="66" spans="1:18" ht="45" customHeight="1" x14ac:dyDescent="0.4">
      <c r="A66" s="90" t="s">
        <v>39</v>
      </c>
      <c r="C66" s="18">
        <v>45124995</v>
      </c>
      <c r="D66" s="92"/>
      <c r="E66" s="18">
        <v>98863728820</v>
      </c>
      <c r="F66" s="92"/>
      <c r="G66" s="18">
        <v>-123310522018</v>
      </c>
      <c r="H66" s="92"/>
      <c r="I66" s="18">
        <v>-24446793197</v>
      </c>
      <c r="J66" s="92"/>
      <c r="K66" s="18">
        <v>45124995</v>
      </c>
      <c r="L66" s="92"/>
      <c r="M66" s="18">
        <v>98863728820</v>
      </c>
      <c r="N66" s="92"/>
      <c r="O66" s="18">
        <v>-137552091379</v>
      </c>
      <c r="P66" s="92"/>
      <c r="Q66" s="18">
        <f>M66+O66</f>
        <v>-38688362559</v>
      </c>
      <c r="R66" s="90"/>
    </row>
    <row r="67" spans="1:18" ht="45" customHeight="1" x14ac:dyDescent="0.4">
      <c r="A67" s="90" t="s">
        <v>17</v>
      </c>
      <c r="C67" s="21">
        <v>655060411</v>
      </c>
      <c r="D67" s="91"/>
      <c r="E67" s="21">
        <v>321674423967</v>
      </c>
      <c r="F67" s="91"/>
      <c r="G67" s="21">
        <v>-372501105926</v>
      </c>
      <c r="H67" s="91"/>
      <c r="I67" s="21">
        <v>-50826681958</v>
      </c>
      <c r="J67" s="91"/>
      <c r="K67" s="21">
        <v>655060411</v>
      </c>
      <c r="L67" s="91"/>
      <c r="M67" s="21">
        <v>321674423967</v>
      </c>
      <c r="N67" s="91"/>
      <c r="O67" s="21">
        <v>-425805458127</v>
      </c>
      <c r="P67" s="91"/>
      <c r="Q67" s="21">
        <f>M67+O67</f>
        <v>-104131034160</v>
      </c>
      <c r="R67" s="90"/>
    </row>
    <row r="68" spans="1:18" ht="45" customHeight="1" x14ac:dyDescent="0.6">
      <c r="A68" s="90" t="s">
        <v>19</v>
      </c>
      <c r="B68" s="113"/>
      <c r="C68" s="18">
        <v>0</v>
      </c>
      <c r="D68" s="18"/>
      <c r="E68" s="18">
        <v>0</v>
      </c>
      <c r="F68" s="18"/>
      <c r="G68" s="18">
        <v>18814933057</v>
      </c>
      <c r="H68" s="115"/>
      <c r="I68" s="18">
        <v>18814933057</v>
      </c>
      <c r="J68" s="113"/>
      <c r="K68" s="21">
        <v>0</v>
      </c>
      <c r="L68" s="21"/>
      <c r="M68" s="21">
        <v>0</v>
      </c>
      <c r="N68" s="21"/>
      <c r="O68" s="21">
        <v>0</v>
      </c>
      <c r="P68" s="21"/>
      <c r="Q68" s="21">
        <v>0</v>
      </c>
      <c r="R68" s="90"/>
    </row>
    <row r="69" spans="1:18" ht="45" customHeight="1" x14ac:dyDescent="0.6">
      <c r="A69" s="90" t="s">
        <v>44</v>
      </c>
      <c r="B69" s="113"/>
      <c r="C69" s="18">
        <v>0</v>
      </c>
      <c r="D69" s="18"/>
      <c r="E69" s="18">
        <v>0</v>
      </c>
      <c r="F69" s="18"/>
      <c r="G69" s="18">
        <v>13361045891</v>
      </c>
      <c r="H69" s="115"/>
      <c r="I69" s="18">
        <v>13361045891</v>
      </c>
      <c r="J69" s="113"/>
      <c r="K69" s="21">
        <v>0</v>
      </c>
      <c r="L69" s="21"/>
      <c r="M69" s="21">
        <v>0</v>
      </c>
      <c r="N69" s="21"/>
      <c r="O69" s="21">
        <v>0</v>
      </c>
      <c r="P69" s="21"/>
      <c r="Q69" s="21">
        <v>0</v>
      </c>
      <c r="R69" s="90"/>
    </row>
    <row r="70" spans="1:18" ht="45" customHeight="1" x14ac:dyDescent="0.4">
      <c r="A70" s="90" t="s">
        <v>43</v>
      </c>
      <c r="B70" s="111">
        <v>5467275000</v>
      </c>
      <c r="C70" s="18">
        <v>0</v>
      </c>
      <c r="D70" s="92"/>
      <c r="E70" s="18">
        <v>0</v>
      </c>
      <c r="F70" s="92"/>
      <c r="G70" s="18">
        <v>5793545400</v>
      </c>
      <c r="H70" s="92"/>
      <c r="I70" s="18">
        <v>5793545400</v>
      </c>
      <c r="J70" s="92"/>
      <c r="K70" s="21">
        <v>0</v>
      </c>
      <c r="L70" s="21"/>
      <c r="M70" s="21">
        <v>0</v>
      </c>
      <c r="N70" s="21"/>
      <c r="O70" s="21">
        <v>0</v>
      </c>
      <c r="P70" s="21"/>
      <c r="Q70" s="21">
        <v>0</v>
      </c>
      <c r="R70" s="90"/>
    </row>
    <row r="71" spans="1:18" ht="45" customHeight="1" x14ac:dyDescent="0.4">
      <c r="A71" s="90" t="s">
        <v>162</v>
      </c>
      <c r="B71" s="111">
        <v>0</v>
      </c>
      <c r="C71" s="18">
        <v>0</v>
      </c>
      <c r="D71" s="92"/>
      <c r="E71" s="18">
        <v>0</v>
      </c>
      <c r="F71" s="92"/>
      <c r="G71" s="18">
        <v>2572946251</v>
      </c>
      <c r="H71" s="92"/>
      <c r="I71" s="18">
        <v>2572946251</v>
      </c>
      <c r="J71" s="92"/>
      <c r="K71" s="21">
        <v>0</v>
      </c>
      <c r="L71" s="21"/>
      <c r="M71" s="21">
        <v>0</v>
      </c>
      <c r="N71" s="21"/>
      <c r="O71" s="21">
        <v>0</v>
      </c>
      <c r="P71" s="21"/>
      <c r="Q71" s="21">
        <v>0</v>
      </c>
      <c r="R71" s="90"/>
    </row>
    <row r="72" spans="1:18" ht="45" customHeight="1" x14ac:dyDescent="0.4">
      <c r="A72" s="90" t="s">
        <v>25</v>
      </c>
      <c r="B72" s="111">
        <v>995195175</v>
      </c>
      <c r="C72" s="18">
        <v>0</v>
      </c>
      <c r="D72" s="92"/>
      <c r="E72" s="18">
        <v>0</v>
      </c>
      <c r="F72" s="92"/>
      <c r="G72" s="18">
        <v>1406778318</v>
      </c>
      <c r="H72" s="92"/>
      <c r="I72" s="18">
        <v>1406778318</v>
      </c>
      <c r="J72" s="92"/>
      <c r="K72" s="21">
        <v>0</v>
      </c>
      <c r="L72" s="21"/>
      <c r="M72" s="21">
        <v>0</v>
      </c>
      <c r="N72" s="21"/>
      <c r="O72" s="21">
        <v>0</v>
      </c>
      <c r="P72" s="21"/>
      <c r="Q72" s="21">
        <v>0</v>
      </c>
      <c r="R72" s="90"/>
    </row>
    <row r="73" spans="1:18" ht="45" customHeight="1" x14ac:dyDescent="0.4">
      <c r="A73" s="90" t="s">
        <v>163</v>
      </c>
      <c r="C73" s="18">
        <v>0</v>
      </c>
      <c r="D73" s="92"/>
      <c r="E73" s="18">
        <v>0</v>
      </c>
      <c r="F73" s="92"/>
      <c r="G73" s="18">
        <v>392889660</v>
      </c>
      <c r="H73" s="92"/>
      <c r="I73" s="18">
        <v>392889660</v>
      </c>
      <c r="J73" s="92"/>
      <c r="K73" s="21">
        <v>0</v>
      </c>
      <c r="L73" s="21"/>
      <c r="M73" s="21">
        <v>0</v>
      </c>
      <c r="N73" s="21"/>
      <c r="O73" s="21">
        <v>0</v>
      </c>
      <c r="P73" s="21"/>
      <c r="Q73" s="21">
        <v>0</v>
      </c>
      <c r="R73" s="90"/>
    </row>
    <row r="74" spans="1:18" ht="45" customHeight="1" x14ac:dyDescent="0.4">
      <c r="A74" s="90" t="s">
        <v>22</v>
      </c>
      <c r="C74" s="18">
        <v>0</v>
      </c>
      <c r="D74" s="92"/>
      <c r="E74" s="18">
        <v>0</v>
      </c>
      <c r="F74" s="92"/>
      <c r="G74" s="18">
        <v>180651666</v>
      </c>
      <c r="H74" s="92"/>
      <c r="I74" s="18">
        <v>180651666</v>
      </c>
      <c r="J74" s="92"/>
      <c r="K74" s="21">
        <v>0</v>
      </c>
      <c r="L74" s="21"/>
      <c r="M74" s="21">
        <v>0</v>
      </c>
      <c r="N74" s="21"/>
      <c r="O74" s="21">
        <v>0</v>
      </c>
      <c r="P74" s="21"/>
      <c r="Q74" s="21">
        <v>0</v>
      </c>
      <c r="R74" s="90"/>
    </row>
    <row r="75" spans="1:18" ht="45" customHeight="1" x14ac:dyDescent="0.4">
      <c r="A75" s="90" t="s">
        <v>161</v>
      </c>
      <c r="C75" s="18">
        <v>0</v>
      </c>
      <c r="D75" s="92"/>
      <c r="E75" s="18">
        <v>0</v>
      </c>
      <c r="F75" s="92"/>
      <c r="G75" s="18">
        <v>19958885</v>
      </c>
      <c r="H75" s="92"/>
      <c r="I75" s="18">
        <v>19958885</v>
      </c>
      <c r="J75" s="92"/>
      <c r="K75" s="21">
        <v>0</v>
      </c>
      <c r="L75" s="21"/>
      <c r="M75" s="21">
        <v>0</v>
      </c>
      <c r="N75" s="21"/>
      <c r="O75" s="21">
        <v>0</v>
      </c>
      <c r="P75" s="21"/>
      <c r="Q75" s="21">
        <v>0</v>
      </c>
      <c r="R75" s="90"/>
    </row>
    <row r="76" spans="1:18" ht="45" customHeight="1" x14ac:dyDescent="0.4">
      <c r="A76" s="90" t="s">
        <v>134</v>
      </c>
      <c r="C76" s="21">
        <v>0</v>
      </c>
      <c r="D76" s="92"/>
      <c r="E76" s="21">
        <v>0</v>
      </c>
      <c r="F76" s="92"/>
      <c r="G76" s="21">
        <v>-1086656508</v>
      </c>
      <c r="H76" s="92"/>
      <c r="I76" s="21">
        <v>-1086656508</v>
      </c>
      <c r="J76" s="92"/>
      <c r="K76" s="21">
        <v>0</v>
      </c>
      <c r="L76" s="21"/>
      <c r="M76" s="21">
        <v>0</v>
      </c>
      <c r="N76" s="21"/>
      <c r="O76" s="21">
        <v>0</v>
      </c>
      <c r="P76" s="21"/>
      <c r="Q76" s="21">
        <v>0</v>
      </c>
      <c r="R76" s="90"/>
    </row>
    <row r="77" spans="1:18" ht="45" customHeight="1" x14ac:dyDescent="0.4">
      <c r="A77" s="90" t="s">
        <v>21</v>
      </c>
      <c r="C77" s="21">
        <v>0</v>
      </c>
      <c r="D77" s="91"/>
      <c r="E77" s="21">
        <v>0</v>
      </c>
      <c r="F77" s="91"/>
      <c r="G77" s="21">
        <v>-1656424867</v>
      </c>
      <c r="H77" s="91"/>
      <c r="I77" s="21">
        <v>-1656424867</v>
      </c>
      <c r="J77" s="91"/>
      <c r="K77" s="21">
        <v>0</v>
      </c>
      <c r="L77" s="21"/>
      <c r="M77" s="21">
        <v>0</v>
      </c>
      <c r="N77" s="21"/>
      <c r="O77" s="21">
        <v>0</v>
      </c>
      <c r="P77" s="21"/>
      <c r="Q77" s="21">
        <v>0</v>
      </c>
      <c r="R77" s="90"/>
    </row>
    <row r="78" spans="1:18" ht="45" customHeight="1" x14ac:dyDescent="0.4">
      <c r="A78" s="90" t="s">
        <v>133</v>
      </c>
      <c r="C78" s="21">
        <v>0</v>
      </c>
      <c r="D78" s="91"/>
      <c r="E78" s="21">
        <v>0</v>
      </c>
      <c r="F78" s="91"/>
      <c r="G78" s="21">
        <v>-4859515240</v>
      </c>
      <c r="H78" s="91"/>
      <c r="I78" s="21">
        <v>-4859515240</v>
      </c>
      <c r="J78" s="91"/>
      <c r="K78" s="21">
        <v>0</v>
      </c>
      <c r="L78" s="21"/>
      <c r="M78" s="21">
        <v>0</v>
      </c>
      <c r="N78" s="21"/>
      <c r="O78" s="21">
        <v>0</v>
      </c>
      <c r="P78" s="21"/>
      <c r="Q78" s="21">
        <v>0</v>
      </c>
      <c r="R78" s="90"/>
    </row>
    <row r="79" spans="1:18" ht="45" customHeight="1" thickBot="1" x14ac:dyDescent="0.45">
      <c r="A79" s="90" t="s">
        <v>30</v>
      </c>
      <c r="C79" s="23">
        <v>8795966</v>
      </c>
      <c r="D79" s="92"/>
      <c r="E79" s="23">
        <v>46865856812</v>
      </c>
      <c r="F79" s="92"/>
      <c r="G79" s="23">
        <v>-50450745113</v>
      </c>
      <c r="H79" s="92"/>
      <c r="I79" s="23">
        <v>-3584888300</v>
      </c>
      <c r="J79" s="92"/>
      <c r="K79" s="23">
        <v>8795966</v>
      </c>
      <c r="L79" s="92"/>
      <c r="M79" s="23">
        <v>46865856812</v>
      </c>
      <c r="N79" s="92"/>
      <c r="O79" s="23">
        <v>-46865856812</v>
      </c>
      <c r="P79" s="92"/>
      <c r="Q79" s="23">
        <f>M79+O79</f>
        <v>0</v>
      </c>
      <c r="R79" s="90"/>
    </row>
    <row r="80" spans="1:18" ht="45" customHeight="1" thickBot="1" x14ac:dyDescent="0.45">
      <c r="A80" s="106" t="s">
        <v>60</v>
      </c>
      <c r="C80" s="73">
        <f>SUM(C64:C79)</f>
        <v>1278519816</v>
      </c>
      <c r="D80" s="118"/>
      <c r="E80" s="73">
        <f>SUM(E64:E79)</f>
        <v>2367771340290</v>
      </c>
      <c r="F80" s="118"/>
      <c r="G80" s="73">
        <f>SUM(G64:G79)</f>
        <v>-2604582580969</v>
      </c>
      <c r="H80" s="118"/>
      <c r="I80" s="73">
        <f>SUM(I64:I79)</f>
        <v>-236811240652</v>
      </c>
      <c r="J80" s="118"/>
      <c r="K80" s="73">
        <f>SUM(K64:K79)</f>
        <v>1278519816</v>
      </c>
      <c r="L80" s="118"/>
      <c r="M80" s="73">
        <f>SUM(M64:M79)</f>
        <v>2367771340290</v>
      </c>
      <c r="N80" s="118"/>
      <c r="O80" s="73">
        <f>SUM(O64:O79)</f>
        <v>-2602367932034</v>
      </c>
      <c r="P80" s="118"/>
      <c r="Q80" s="73">
        <f>SUM(Q64:Q79)</f>
        <v>-234596591744</v>
      </c>
      <c r="R80" s="89"/>
    </row>
    <row r="81" spans="3:17" ht="16.5" thickTop="1" x14ac:dyDescent="0.4"/>
    <row r="82" spans="3:17" ht="22.5" x14ac:dyDescent="0.4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Q82" s="18"/>
    </row>
    <row r="83" spans="3:17" ht="22.5" x14ac:dyDescent="0.4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3:17" ht="22.5" x14ac:dyDescent="0.4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92"/>
    </row>
  </sheetData>
  <sortState xmlns:xlrd2="http://schemas.microsoft.com/office/spreadsheetml/2017/richdata2" ref="A9:Q67">
    <sortCondition descending="1" ref="Q9:Q67"/>
  </sortState>
  <mergeCells count="24">
    <mergeCell ref="A28:Q28"/>
    <mergeCell ref="A29:Q29"/>
    <mergeCell ref="A30:Q30"/>
    <mergeCell ref="A32:Q32"/>
    <mergeCell ref="C33:Q33"/>
    <mergeCell ref="A1:Q1"/>
    <mergeCell ref="A7:A8"/>
    <mergeCell ref="C7:I7"/>
    <mergeCell ref="A2:Q2"/>
    <mergeCell ref="A3:Q3"/>
    <mergeCell ref="A5:Q5"/>
    <mergeCell ref="K7:Q7"/>
    <mergeCell ref="C6:Q6"/>
    <mergeCell ref="A34:A35"/>
    <mergeCell ref="C34:I34"/>
    <mergeCell ref="K34:Q34"/>
    <mergeCell ref="A56:Q56"/>
    <mergeCell ref="A57:Q57"/>
    <mergeCell ref="A58:Q58"/>
    <mergeCell ref="A60:Q60"/>
    <mergeCell ref="C61:Q61"/>
    <mergeCell ref="A62:A63"/>
    <mergeCell ref="C62:I62"/>
    <mergeCell ref="K62:Q62"/>
  </mergeCells>
  <pageMargins left="0.39" right="0.39" top="0.39" bottom="0.39" header="0" footer="0"/>
  <pageSetup scale="43" fitToHeight="0" orientation="landscape" r:id="rId1"/>
  <rowBreaks count="2" manualBreakCount="2">
    <brk id="26" max="17" man="1"/>
    <brk id="54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8"/>
  <sheetViews>
    <sheetView rightToLeft="1" view="pageBreakPreview" zoomScale="80" zoomScaleNormal="100" zoomScaleSheetLayoutView="80" workbookViewId="0">
      <selection activeCell="I75" sqref="I75:Q78"/>
    </sheetView>
  </sheetViews>
  <sheetFormatPr defaultRowHeight="12.75" x14ac:dyDescent="0.2"/>
  <cols>
    <col min="1" max="1" width="40.28515625" style="7" customWidth="1"/>
    <col min="2" max="2" width="1.42578125" style="7" customWidth="1"/>
    <col min="3" max="3" width="26" style="7" customWidth="1"/>
    <col min="4" max="4" width="1.42578125" style="7" customWidth="1"/>
    <col min="5" max="5" width="27.42578125" style="7" customWidth="1"/>
    <col min="6" max="6" width="1.42578125" style="7" customWidth="1"/>
    <col min="7" max="7" width="32.28515625" style="7" customWidth="1"/>
    <col min="8" max="8" width="1.42578125" style="7" customWidth="1"/>
    <col min="9" max="9" width="32.5703125" style="7" bestFit="1" customWidth="1"/>
    <col min="10" max="10" width="1.42578125" style="7" customWidth="1"/>
    <col min="11" max="11" width="27.140625" style="7" customWidth="1"/>
    <col min="12" max="12" width="1.42578125" style="7" customWidth="1"/>
    <col min="13" max="13" width="29.5703125" style="7" customWidth="1"/>
    <col min="14" max="14" width="1.42578125" style="7" customWidth="1"/>
    <col min="15" max="15" width="32.140625" style="7" customWidth="1"/>
    <col min="16" max="16" width="1.42578125" style="7" customWidth="1"/>
    <col min="17" max="17" width="34.85546875" style="7" bestFit="1" customWidth="1"/>
    <col min="18" max="18" width="1.42578125" style="7" customWidth="1"/>
    <col min="19" max="19" width="0.28515625" style="7" customWidth="1"/>
    <col min="20" max="20" width="15" style="7" bestFit="1" customWidth="1"/>
    <col min="21" max="16384" width="9.140625" style="7"/>
  </cols>
  <sheetData>
    <row r="1" spans="1:18" ht="45" customHeight="1" x14ac:dyDescent="0.2">
      <c r="A1" s="158" t="str">
        <f>درآمد!A1</f>
        <v>صندوق سرمایه گذاری بخشی پتروشیمی دماوند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8" ht="45" customHeight="1" x14ac:dyDescent="0.2">
      <c r="A2" s="158" t="str">
        <f>درآمد!A2</f>
        <v>صورت وضعیت درآمدها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19"/>
    </row>
    <row r="3" spans="1:18" ht="45" customHeight="1" x14ac:dyDescent="0.2">
      <c r="A3" s="158" t="str">
        <f>درآمد!A3</f>
        <v>دوره یک ماهه منتهی به 31 تیر 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19"/>
    </row>
    <row r="4" spans="1:18" ht="45" customHeight="1" x14ac:dyDescent="0.2"/>
    <row r="5" spans="1:18" ht="45" customHeight="1" x14ac:dyDescent="0.2">
      <c r="A5" s="159" t="s">
        <v>169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20"/>
    </row>
    <row r="6" spans="1:18" ht="45" customHeight="1" x14ac:dyDescent="0.85">
      <c r="A6" s="110"/>
      <c r="B6" s="110"/>
      <c r="C6" s="169" t="s">
        <v>129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20"/>
    </row>
    <row r="7" spans="1:18" ht="45" customHeight="1" thickBot="1" x14ac:dyDescent="0.9">
      <c r="A7" s="160" t="s">
        <v>82</v>
      </c>
      <c r="C7" s="172" t="s">
        <v>148</v>
      </c>
      <c r="D7" s="172"/>
      <c r="E7" s="172"/>
      <c r="F7" s="172"/>
      <c r="G7" s="172"/>
      <c r="H7" s="172"/>
      <c r="I7" s="172"/>
      <c r="J7" s="102"/>
      <c r="K7" s="172" t="s">
        <v>149</v>
      </c>
      <c r="L7" s="172"/>
      <c r="M7" s="172"/>
      <c r="N7" s="172"/>
      <c r="O7" s="172"/>
      <c r="P7" s="172"/>
      <c r="Q7" s="172"/>
      <c r="R7" s="123"/>
    </row>
    <row r="8" spans="1:18" ht="45" customHeight="1" thickBot="1" x14ac:dyDescent="0.4">
      <c r="A8" s="161"/>
      <c r="C8" s="96" t="s">
        <v>9</v>
      </c>
      <c r="D8" s="97"/>
      <c r="E8" s="96" t="s">
        <v>116</v>
      </c>
      <c r="F8" s="97"/>
      <c r="G8" s="96" t="s">
        <v>117</v>
      </c>
      <c r="H8" s="97"/>
      <c r="I8" s="96" t="s">
        <v>168</v>
      </c>
      <c r="J8" s="95"/>
      <c r="K8" s="96" t="s">
        <v>9</v>
      </c>
      <c r="L8" s="97"/>
      <c r="M8" s="96" t="s">
        <v>116</v>
      </c>
      <c r="N8" s="97"/>
      <c r="O8" s="96" t="s">
        <v>117</v>
      </c>
      <c r="P8" s="97"/>
      <c r="Q8" s="96" t="s">
        <v>168</v>
      </c>
      <c r="R8" s="125"/>
    </row>
    <row r="9" spans="1:18" ht="45" customHeight="1" x14ac:dyDescent="0.2">
      <c r="A9" s="98" t="s">
        <v>22</v>
      </c>
      <c r="C9" s="18">
        <v>4277669</v>
      </c>
      <c r="D9" s="19"/>
      <c r="E9" s="18">
        <v>15029792617</v>
      </c>
      <c r="F9" s="19"/>
      <c r="G9" s="18">
        <v>-17227123175</v>
      </c>
      <c r="H9" s="19"/>
      <c r="I9" s="18">
        <f>E9+G9</f>
        <v>-2197330558</v>
      </c>
      <c r="J9" s="19"/>
      <c r="K9" s="18">
        <v>43077669</v>
      </c>
      <c r="L9" s="19"/>
      <c r="M9" s="18">
        <v>181831355598</v>
      </c>
      <c r="N9" s="19"/>
      <c r="O9" s="18">
        <v>-154793615191</v>
      </c>
      <c r="P9" s="19"/>
      <c r="Q9" s="18">
        <f>M9+O9</f>
        <v>27037740407</v>
      </c>
      <c r="R9" s="124"/>
    </row>
    <row r="10" spans="1:18" ht="45" customHeight="1" x14ac:dyDescent="0.2">
      <c r="A10" s="98" t="s">
        <v>17</v>
      </c>
      <c r="C10" s="18">
        <v>0</v>
      </c>
      <c r="D10" s="19"/>
      <c r="E10" s="18">
        <v>0</v>
      </c>
      <c r="F10" s="19"/>
      <c r="G10" s="18">
        <v>0</v>
      </c>
      <c r="H10" s="19"/>
      <c r="I10" s="18">
        <f t="shared" ref="I10:I72" si="0">E10+G10</f>
        <v>0</v>
      </c>
      <c r="J10" s="19"/>
      <c r="K10" s="18">
        <v>592134266</v>
      </c>
      <c r="L10" s="19"/>
      <c r="M10" s="18">
        <v>399121936725</v>
      </c>
      <c r="N10" s="19"/>
      <c r="O10" s="18">
        <v>-385302932349</v>
      </c>
      <c r="P10" s="19"/>
      <c r="Q10" s="18">
        <f t="shared" ref="Q10:Q72" si="1">M10+O10</f>
        <v>13819004376</v>
      </c>
      <c r="R10" s="10"/>
    </row>
    <row r="11" spans="1:18" ht="45" customHeight="1" x14ac:dyDescent="0.2">
      <c r="A11" s="98" t="s">
        <v>43</v>
      </c>
      <c r="C11" s="18">
        <v>2000000</v>
      </c>
      <c r="D11" s="19"/>
      <c r="E11" s="18">
        <v>33465687458</v>
      </c>
      <c r="F11" s="19"/>
      <c r="G11" s="18">
        <v>-42651416858</v>
      </c>
      <c r="H11" s="19"/>
      <c r="I11" s="18">
        <f t="shared" si="0"/>
        <v>-9185729400</v>
      </c>
      <c r="J11" s="19"/>
      <c r="K11" s="18">
        <v>8114352</v>
      </c>
      <c r="L11" s="19"/>
      <c r="M11" s="18">
        <v>157911148302</v>
      </c>
      <c r="N11" s="19"/>
      <c r="O11" s="18">
        <v>-148696496012</v>
      </c>
      <c r="P11" s="19"/>
      <c r="Q11" s="18">
        <f t="shared" si="1"/>
        <v>9214652290</v>
      </c>
      <c r="R11" s="10"/>
    </row>
    <row r="12" spans="1:18" ht="45" customHeight="1" x14ac:dyDescent="0.2">
      <c r="A12" s="98" t="s">
        <v>99</v>
      </c>
      <c r="C12" s="18">
        <v>0</v>
      </c>
      <c r="D12" s="19"/>
      <c r="E12" s="18">
        <v>0</v>
      </c>
      <c r="F12" s="19"/>
      <c r="G12" s="18">
        <v>0</v>
      </c>
      <c r="H12" s="19"/>
      <c r="I12" s="18">
        <f t="shared" si="0"/>
        <v>0</v>
      </c>
      <c r="J12" s="19"/>
      <c r="K12" s="18">
        <v>3400890</v>
      </c>
      <c r="L12" s="19"/>
      <c r="M12" s="18">
        <v>35608016756</v>
      </c>
      <c r="N12" s="19"/>
      <c r="O12" s="18">
        <v>-28319590131</v>
      </c>
      <c r="P12" s="19"/>
      <c r="Q12" s="18">
        <f t="shared" si="1"/>
        <v>7288426625</v>
      </c>
      <c r="R12" s="10"/>
    </row>
    <row r="13" spans="1:18" ht="45" customHeight="1" x14ac:dyDescent="0.2">
      <c r="A13" s="98" t="s">
        <v>50</v>
      </c>
      <c r="C13" s="18">
        <v>0</v>
      </c>
      <c r="D13" s="19"/>
      <c r="E13" s="18">
        <v>0</v>
      </c>
      <c r="F13" s="19"/>
      <c r="G13" s="18">
        <v>0</v>
      </c>
      <c r="H13" s="19"/>
      <c r="I13" s="18">
        <f t="shared" si="0"/>
        <v>0</v>
      </c>
      <c r="J13" s="19"/>
      <c r="K13" s="18">
        <v>5537571</v>
      </c>
      <c r="L13" s="19"/>
      <c r="M13" s="18">
        <v>40661045501</v>
      </c>
      <c r="N13" s="19"/>
      <c r="O13" s="18">
        <v>-33610047013</v>
      </c>
      <c r="P13" s="19"/>
      <c r="Q13" s="18">
        <f t="shared" si="1"/>
        <v>7050998488</v>
      </c>
      <c r="R13" s="10"/>
    </row>
    <row r="14" spans="1:18" ht="45" customHeight="1" x14ac:dyDescent="0.2">
      <c r="A14" s="98" t="s">
        <v>31</v>
      </c>
      <c r="C14" s="18">
        <v>500000</v>
      </c>
      <c r="D14" s="19"/>
      <c r="E14" s="18">
        <v>20721207497</v>
      </c>
      <c r="F14" s="19"/>
      <c r="G14" s="18">
        <v>-21705308919</v>
      </c>
      <c r="H14" s="19"/>
      <c r="I14" s="18">
        <f t="shared" si="0"/>
        <v>-984101422</v>
      </c>
      <c r="J14" s="19"/>
      <c r="K14" s="18">
        <v>1198607</v>
      </c>
      <c r="L14" s="19"/>
      <c r="M14" s="18">
        <v>57246067922</v>
      </c>
      <c r="N14" s="19"/>
      <c r="O14" s="18">
        <v>-51986942014</v>
      </c>
      <c r="P14" s="19"/>
      <c r="Q14" s="18">
        <f t="shared" si="1"/>
        <v>5259125908</v>
      </c>
      <c r="R14" s="10"/>
    </row>
    <row r="15" spans="1:18" ht="45" customHeight="1" x14ac:dyDescent="0.2">
      <c r="A15" s="98" t="s">
        <v>102</v>
      </c>
      <c r="C15" s="18">
        <v>0</v>
      </c>
      <c r="D15" s="19"/>
      <c r="E15" s="18">
        <v>0</v>
      </c>
      <c r="F15" s="19"/>
      <c r="G15" s="18">
        <v>0</v>
      </c>
      <c r="H15" s="19"/>
      <c r="I15" s="18">
        <f t="shared" si="0"/>
        <v>0</v>
      </c>
      <c r="J15" s="19"/>
      <c r="K15" s="18">
        <v>1657992</v>
      </c>
      <c r="L15" s="19"/>
      <c r="M15" s="18">
        <v>9361361093</v>
      </c>
      <c r="N15" s="19"/>
      <c r="O15" s="18">
        <v>-5760206531</v>
      </c>
      <c r="P15" s="19"/>
      <c r="Q15" s="18">
        <f t="shared" si="1"/>
        <v>3601154562</v>
      </c>
      <c r="R15" s="10"/>
    </row>
    <row r="16" spans="1:18" ht="45" customHeight="1" x14ac:dyDescent="0.2">
      <c r="A16" s="98" t="s">
        <v>93</v>
      </c>
      <c r="C16" s="18">
        <v>0</v>
      </c>
      <c r="D16" s="19"/>
      <c r="E16" s="18">
        <v>0</v>
      </c>
      <c r="F16" s="19"/>
      <c r="G16" s="18">
        <v>0</v>
      </c>
      <c r="H16" s="19"/>
      <c r="I16" s="18">
        <f t="shared" si="0"/>
        <v>0</v>
      </c>
      <c r="J16" s="19"/>
      <c r="K16" s="18">
        <v>1800000</v>
      </c>
      <c r="L16" s="19"/>
      <c r="M16" s="18">
        <v>12739890974</v>
      </c>
      <c r="N16" s="19"/>
      <c r="O16" s="18">
        <v>-9764838974</v>
      </c>
      <c r="P16" s="19"/>
      <c r="Q16" s="18">
        <f t="shared" si="1"/>
        <v>2975052000</v>
      </c>
      <c r="R16" s="10"/>
    </row>
    <row r="17" spans="1:18" ht="45" customHeight="1" x14ac:dyDescent="0.2">
      <c r="A17" s="98" t="s">
        <v>47</v>
      </c>
      <c r="C17" s="18">
        <v>24718684</v>
      </c>
      <c r="D17" s="19"/>
      <c r="E17" s="18">
        <v>178111986869</v>
      </c>
      <c r="F17" s="19"/>
      <c r="G17" s="18">
        <v>-176390042975</v>
      </c>
      <c r="H17" s="19"/>
      <c r="I17" s="18">
        <f t="shared" si="0"/>
        <v>1721943894</v>
      </c>
      <c r="J17" s="19"/>
      <c r="K17" s="18">
        <v>25118684</v>
      </c>
      <c r="L17" s="19"/>
      <c r="M17" s="18">
        <v>181519590288</v>
      </c>
      <c r="N17" s="19"/>
      <c r="O17" s="18">
        <v>-179241258034</v>
      </c>
      <c r="P17" s="19"/>
      <c r="Q17" s="18">
        <f t="shared" si="1"/>
        <v>2278332254</v>
      </c>
      <c r="R17" s="10"/>
    </row>
    <row r="18" spans="1:18" ht="45" customHeight="1" x14ac:dyDescent="0.2">
      <c r="A18" s="98" t="s">
        <v>94</v>
      </c>
      <c r="C18" s="18">
        <v>0</v>
      </c>
      <c r="D18" s="19"/>
      <c r="E18" s="18">
        <v>0</v>
      </c>
      <c r="F18" s="19"/>
      <c r="G18" s="18">
        <v>0</v>
      </c>
      <c r="H18" s="19"/>
      <c r="I18" s="18">
        <f t="shared" si="0"/>
        <v>0</v>
      </c>
      <c r="J18" s="19"/>
      <c r="K18" s="18">
        <v>2632453</v>
      </c>
      <c r="L18" s="19"/>
      <c r="M18" s="18">
        <v>7431683364</v>
      </c>
      <c r="N18" s="19"/>
      <c r="O18" s="18">
        <v>-5379284715</v>
      </c>
      <c r="P18" s="19"/>
      <c r="Q18" s="18">
        <f t="shared" si="1"/>
        <v>2052398649</v>
      </c>
      <c r="R18" s="10"/>
    </row>
    <row r="19" spans="1:18" ht="45" customHeight="1" x14ac:dyDescent="0.2">
      <c r="A19" s="98" t="s">
        <v>101</v>
      </c>
      <c r="C19" s="18">
        <v>0</v>
      </c>
      <c r="D19" s="19"/>
      <c r="E19" s="18">
        <v>0</v>
      </c>
      <c r="F19" s="19"/>
      <c r="G19" s="18">
        <v>0</v>
      </c>
      <c r="H19" s="19"/>
      <c r="I19" s="18">
        <f t="shared" si="0"/>
        <v>0</v>
      </c>
      <c r="J19" s="19"/>
      <c r="K19" s="18">
        <v>285750</v>
      </c>
      <c r="L19" s="19"/>
      <c r="M19" s="18">
        <v>15213068771</v>
      </c>
      <c r="N19" s="19"/>
      <c r="O19" s="18">
        <v>-13529127881</v>
      </c>
      <c r="P19" s="19"/>
      <c r="Q19" s="18">
        <f t="shared" si="1"/>
        <v>1683940890</v>
      </c>
      <c r="R19" s="10"/>
    </row>
    <row r="20" spans="1:18" ht="45" customHeight="1" x14ac:dyDescent="0.2">
      <c r="A20" s="99" t="s">
        <v>107</v>
      </c>
      <c r="C20" s="21">
        <v>0</v>
      </c>
      <c r="D20" s="19"/>
      <c r="E20" s="21">
        <v>0</v>
      </c>
      <c r="F20" s="19"/>
      <c r="G20" s="18">
        <v>0</v>
      </c>
      <c r="H20" s="19"/>
      <c r="I20" s="18">
        <f t="shared" si="0"/>
        <v>0</v>
      </c>
      <c r="J20" s="19"/>
      <c r="K20" s="21">
        <v>800000</v>
      </c>
      <c r="L20" s="19"/>
      <c r="M20" s="21">
        <v>12286458106</v>
      </c>
      <c r="N20" s="19"/>
      <c r="O20" s="18">
        <v>-10606531306</v>
      </c>
      <c r="P20" s="19"/>
      <c r="Q20" s="18">
        <f t="shared" si="1"/>
        <v>1679926800</v>
      </c>
      <c r="R20" s="10"/>
    </row>
    <row r="21" spans="1:18" ht="45" customHeight="1" x14ac:dyDescent="0.2">
      <c r="A21" s="98" t="s">
        <v>38</v>
      </c>
      <c r="C21" s="18">
        <v>0</v>
      </c>
      <c r="D21" s="19"/>
      <c r="E21" s="18">
        <v>0</v>
      </c>
      <c r="F21" s="19"/>
      <c r="G21" s="18">
        <v>0</v>
      </c>
      <c r="H21" s="19"/>
      <c r="I21" s="18">
        <f t="shared" si="0"/>
        <v>0</v>
      </c>
      <c r="J21" s="19"/>
      <c r="K21" s="18">
        <v>487109</v>
      </c>
      <c r="L21" s="19"/>
      <c r="M21" s="18">
        <v>6829522043</v>
      </c>
      <c r="N21" s="19"/>
      <c r="O21" s="18">
        <v>-5467417071</v>
      </c>
      <c r="P21" s="19"/>
      <c r="Q21" s="18">
        <f t="shared" si="1"/>
        <v>1362104972</v>
      </c>
      <c r="R21" s="10"/>
    </row>
    <row r="22" spans="1:18" ht="45" customHeight="1" thickBot="1" x14ac:dyDescent="0.25">
      <c r="A22" s="98" t="s">
        <v>106</v>
      </c>
      <c r="C22" s="23">
        <v>0</v>
      </c>
      <c r="D22" s="19"/>
      <c r="E22" s="23">
        <v>0</v>
      </c>
      <c r="F22" s="19"/>
      <c r="G22" s="23">
        <v>0</v>
      </c>
      <c r="H22" s="19"/>
      <c r="I22" s="23">
        <f t="shared" si="0"/>
        <v>0</v>
      </c>
      <c r="J22" s="19"/>
      <c r="K22" s="23">
        <v>1735355</v>
      </c>
      <c r="L22" s="19"/>
      <c r="M22" s="23">
        <v>10557181443</v>
      </c>
      <c r="N22" s="19"/>
      <c r="O22" s="23">
        <v>-9584899606</v>
      </c>
      <c r="P22" s="19"/>
      <c r="Q22" s="23">
        <f t="shared" si="1"/>
        <v>972281837</v>
      </c>
      <c r="R22" s="10"/>
    </row>
    <row r="23" spans="1:18" ht="45" customHeight="1" thickBot="1" x14ac:dyDescent="0.25">
      <c r="A23" s="130" t="s">
        <v>127</v>
      </c>
      <c r="B23" s="133"/>
      <c r="C23" s="33">
        <f>SUM(C9:C22)</f>
        <v>31496353</v>
      </c>
      <c r="D23" s="34"/>
      <c r="E23" s="33">
        <f>SUM(E9:E22)</f>
        <v>247328674441</v>
      </c>
      <c r="F23" s="34"/>
      <c r="G23" s="33">
        <f>SUM(G9:G22)</f>
        <v>-257973891927</v>
      </c>
      <c r="H23" s="34"/>
      <c r="I23" s="33">
        <f>SUM(I9:I22)</f>
        <v>-10645217486</v>
      </c>
      <c r="J23" s="34"/>
      <c r="K23" s="33">
        <f>SUM(K9:K22)</f>
        <v>687980698</v>
      </c>
      <c r="L23" s="34"/>
      <c r="M23" s="33">
        <f>SUM(M9:M22)</f>
        <v>1128318326886</v>
      </c>
      <c r="N23" s="34"/>
      <c r="O23" s="33">
        <f>SUM(O9:O22)</f>
        <v>-1042043186828</v>
      </c>
      <c r="P23" s="34"/>
      <c r="Q23" s="33">
        <f>SUM(Q9:Q22)</f>
        <v>86275140058</v>
      </c>
      <c r="R23" s="10"/>
    </row>
    <row r="24" spans="1:18" ht="40.5" customHeight="1" x14ac:dyDescent="0.2">
      <c r="A24" s="98"/>
      <c r="C24" s="18"/>
      <c r="D24" s="19"/>
      <c r="E24" s="18"/>
      <c r="F24" s="19"/>
      <c r="G24" s="18"/>
      <c r="H24" s="19"/>
      <c r="I24" s="18"/>
      <c r="J24" s="19"/>
      <c r="K24" s="18"/>
      <c r="L24" s="19"/>
      <c r="M24" s="18"/>
      <c r="N24" s="19"/>
      <c r="O24" s="18"/>
      <c r="P24" s="19"/>
      <c r="Q24" s="18"/>
      <c r="R24" s="10"/>
    </row>
    <row r="25" spans="1:18" ht="40.5" customHeight="1" x14ac:dyDescent="0.2">
      <c r="A25" s="158" t="s">
        <v>0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0"/>
    </row>
    <row r="26" spans="1:18" ht="40.5" customHeight="1" x14ac:dyDescent="0.2">
      <c r="A26" s="158" t="s">
        <v>81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0"/>
    </row>
    <row r="27" spans="1:18" ht="40.5" customHeight="1" x14ac:dyDescent="0.2">
      <c r="A27" s="158" t="s">
        <v>140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0"/>
    </row>
    <row r="28" spans="1:18" ht="40.5" customHeight="1" x14ac:dyDescent="0.2">
      <c r="R28" s="10"/>
    </row>
    <row r="29" spans="1:18" ht="40.5" customHeight="1" x14ac:dyDescent="0.2">
      <c r="A29" s="159" t="s">
        <v>169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0"/>
    </row>
    <row r="30" spans="1:18" ht="40.5" customHeight="1" x14ac:dyDescent="0.85">
      <c r="A30" s="110"/>
      <c r="B30" s="110"/>
      <c r="C30" s="169" t="s">
        <v>129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0"/>
    </row>
    <row r="31" spans="1:18" ht="40.5" customHeight="1" thickBot="1" x14ac:dyDescent="0.9">
      <c r="A31" s="160" t="s">
        <v>82</v>
      </c>
      <c r="C31" s="172" t="s">
        <v>148</v>
      </c>
      <c r="D31" s="172"/>
      <c r="E31" s="172"/>
      <c r="F31" s="172"/>
      <c r="G31" s="172"/>
      <c r="H31" s="172"/>
      <c r="I31" s="172"/>
      <c r="J31" s="102"/>
      <c r="K31" s="172" t="s">
        <v>149</v>
      </c>
      <c r="L31" s="172"/>
      <c r="M31" s="172"/>
      <c r="N31" s="172"/>
      <c r="O31" s="172"/>
      <c r="P31" s="172"/>
      <c r="Q31" s="172"/>
      <c r="R31" s="10"/>
    </row>
    <row r="32" spans="1:18" ht="40.5" customHeight="1" thickBot="1" x14ac:dyDescent="0.4">
      <c r="A32" s="161"/>
      <c r="C32" s="96" t="s">
        <v>9</v>
      </c>
      <c r="D32" s="97"/>
      <c r="E32" s="96" t="s">
        <v>116</v>
      </c>
      <c r="F32" s="97"/>
      <c r="G32" s="96" t="s">
        <v>117</v>
      </c>
      <c r="H32" s="97"/>
      <c r="I32" s="96" t="s">
        <v>168</v>
      </c>
      <c r="J32" s="95"/>
      <c r="K32" s="96" t="s">
        <v>9</v>
      </c>
      <c r="L32" s="97"/>
      <c r="M32" s="96" t="s">
        <v>116</v>
      </c>
      <c r="N32" s="97"/>
      <c r="O32" s="96" t="s">
        <v>117</v>
      </c>
      <c r="P32" s="97"/>
      <c r="Q32" s="96" t="s">
        <v>168</v>
      </c>
      <c r="R32" s="10"/>
    </row>
    <row r="33" spans="1:18" ht="40.5" customHeight="1" x14ac:dyDescent="0.2">
      <c r="A33" s="130" t="s">
        <v>128</v>
      </c>
      <c r="C33" s="36">
        <f>SUM(C23)</f>
        <v>31496353</v>
      </c>
      <c r="D33" s="34"/>
      <c r="E33" s="36">
        <f>SUM(E23)</f>
        <v>247328674441</v>
      </c>
      <c r="F33" s="34"/>
      <c r="G33" s="36">
        <f>SUM(G23)</f>
        <v>-257973891927</v>
      </c>
      <c r="H33" s="34"/>
      <c r="I33" s="36">
        <f>SUM(I23)</f>
        <v>-10645217486</v>
      </c>
      <c r="J33" s="34"/>
      <c r="K33" s="36">
        <f>SUM(K23)</f>
        <v>687980698</v>
      </c>
      <c r="L33" s="34"/>
      <c r="M33" s="36">
        <f>SUM(M23)</f>
        <v>1128318326886</v>
      </c>
      <c r="N33" s="34"/>
      <c r="O33" s="36">
        <f>SUM(O23)</f>
        <v>-1042043186828</v>
      </c>
      <c r="P33" s="34"/>
      <c r="Q33" s="36">
        <f>SUM(Q23)</f>
        <v>86275140058</v>
      </c>
      <c r="R33" s="10"/>
    </row>
    <row r="34" spans="1:18" ht="45" customHeight="1" x14ac:dyDescent="0.2">
      <c r="A34" s="98" t="s">
        <v>100</v>
      </c>
      <c r="C34" s="18">
        <v>0</v>
      </c>
      <c r="D34" s="19"/>
      <c r="E34" s="18">
        <v>0</v>
      </c>
      <c r="F34" s="19"/>
      <c r="G34" s="18">
        <v>0</v>
      </c>
      <c r="H34" s="19"/>
      <c r="I34" s="18">
        <f t="shared" si="0"/>
        <v>0</v>
      </c>
      <c r="J34" s="19"/>
      <c r="K34" s="18">
        <v>968421</v>
      </c>
      <c r="L34" s="19"/>
      <c r="M34" s="18">
        <v>9093015465</v>
      </c>
      <c r="N34" s="19"/>
      <c r="O34" s="18">
        <v>-8243692450</v>
      </c>
      <c r="P34" s="19"/>
      <c r="Q34" s="18">
        <f t="shared" si="1"/>
        <v>849323015</v>
      </c>
      <c r="R34" s="10"/>
    </row>
    <row r="35" spans="1:18" ht="45" customHeight="1" x14ac:dyDescent="0.2">
      <c r="A35" s="98" t="s">
        <v>105</v>
      </c>
      <c r="C35" s="18">
        <v>0</v>
      </c>
      <c r="D35" s="19"/>
      <c r="E35" s="18">
        <v>0</v>
      </c>
      <c r="F35" s="19"/>
      <c r="G35" s="18">
        <v>0</v>
      </c>
      <c r="H35" s="19"/>
      <c r="I35" s="18">
        <f t="shared" si="0"/>
        <v>0</v>
      </c>
      <c r="J35" s="19"/>
      <c r="K35" s="18">
        <v>3907695</v>
      </c>
      <c r="L35" s="19"/>
      <c r="M35" s="18">
        <v>17482114832</v>
      </c>
      <c r="N35" s="19"/>
      <c r="O35" s="18">
        <v>-16831535673</v>
      </c>
      <c r="P35" s="19"/>
      <c r="Q35" s="18">
        <f t="shared" si="1"/>
        <v>650579159</v>
      </c>
      <c r="R35" s="10"/>
    </row>
    <row r="36" spans="1:18" ht="45" customHeight="1" x14ac:dyDescent="0.2">
      <c r="A36" s="98" t="s">
        <v>51</v>
      </c>
      <c r="C36" s="18">
        <v>10400000</v>
      </c>
      <c r="D36" s="19"/>
      <c r="E36" s="18">
        <v>16010265595</v>
      </c>
      <c r="F36" s="19"/>
      <c r="G36" s="18">
        <v>-16393470292</v>
      </c>
      <c r="H36" s="19"/>
      <c r="I36" s="18">
        <f t="shared" si="0"/>
        <v>-383204697</v>
      </c>
      <c r="J36" s="19"/>
      <c r="K36" s="18">
        <v>12400000</v>
      </c>
      <c r="L36" s="19"/>
      <c r="M36" s="18">
        <v>19777715125</v>
      </c>
      <c r="N36" s="19"/>
      <c r="O36" s="18">
        <v>-19541939340</v>
      </c>
      <c r="P36" s="19"/>
      <c r="Q36" s="18">
        <f t="shared" si="1"/>
        <v>235775785</v>
      </c>
      <c r="R36" s="10"/>
    </row>
    <row r="37" spans="1:18" ht="45" customHeight="1" x14ac:dyDescent="0.2">
      <c r="A37" s="98" t="s">
        <v>58</v>
      </c>
      <c r="C37" s="18">
        <v>200000</v>
      </c>
      <c r="D37" s="19"/>
      <c r="E37" s="18">
        <v>1759468534</v>
      </c>
      <c r="F37" s="19"/>
      <c r="G37" s="18">
        <v>-1949551094</v>
      </c>
      <c r="H37" s="19"/>
      <c r="I37" s="18">
        <f t="shared" si="0"/>
        <v>-190082560</v>
      </c>
      <c r="J37" s="19"/>
      <c r="K37" s="18">
        <v>500000</v>
      </c>
      <c r="L37" s="19"/>
      <c r="M37" s="18">
        <v>5078695360</v>
      </c>
      <c r="N37" s="19"/>
      <c r="O37" s="18">
        <v>-4853973534</v>
      </c>
      <c r="P37" s="19"/>
      <c r="Q37" s="18">
        <f t="shared" si="1"/>
        <v>224721826</v>
      </c>
      <c r="R37" s="10"/>
    </row>
    <row r="38" spans="1:18" ht="45" customHeight="1" x14ac:dyDescent="0.2">
      <c r="A38" s="98" t="s">
        <v>57</v>
      </c>
      <c r="C38" s="18">
        <v>100000</v>
      </c>
      <c r="D38" s="19"/>
      <c r="E38" s="18">
        <v>1090472855</v>
      </c>
      <c r="F38" s="19"/>
      <c r="G38" s="18">
        <v>-933513314</v>
      </c>
      <c r="H38" s="19"/>
      <c r="I38" s="18">
        <f t="shared" si="0"/>
        <v>156959541</v>
      </c>
      <c r="J38" s="19"/>
      <c r="K38" s="18">
        <v>100000</v>
      </c>
      <c r="L38" s="19"/>
      <c r="M38" s="18">
        <v>1090472855</v>
      </c>
      <c r="N38" s="19"/>
      <c r="O38" s="18">
        <v>-933513314</v>
      </c>
      <c r="P38" s="19"/>
      <c r="Q38" s="18">
        <f t="shared" si="1"/>
        <v>156959541</v>
      </c>
      <c r="R38" s="10"/>
    </row>
    <row r="39" spans="1:18" ht="45" customHeight="1" x14ac:dyDescent="0.2">
      <c r="A39" s="98" t="s">
        <v>27</v>
      </c>
      <c r="C39" s="18">
        <v>10000</v>
      </c>
      <c r="D39" s="19"/>
      <c r="E39" s="18">
        <v>2698945156</v>
      </c>
      <c r="F39" s="19"/>
      <c r="G39" s="18">
        <v>-2561317401</v>
      </c>
      <c r="H39" s="19"/>
      <c r="I39" s="18">
        <f t="shared" si="0"/>
        <v>137627755</v>
      </c>
      <c r="J39" s="19"/>
      <c r="K39" s="18">
        <v>10000</v>
      </c>
      <c r="L39" s="19"/>
      <c r="M39" s="18">
        <v>2698945156</v>
      </c>
      <c r="N39" s="19"/>
      <c r="O39" s="18">
        <v>-2561317401</v>
      </c>
      <c r="P39" s="19"/>
      <c r="Q39" s="18">
        <f t="shared" si="1"/>
        <v>137627755</v>
      </c>
      <c r="R39" s="10"/>
    </row>
    <row r="40" spans="1:18" ht="45" customHeight="1" x14ac:dyDescent="0.2">
      <c r="A40" s="98" t="s">
        <v>29</v>
      </c>
      <c r="C40" s="18">
        <v>40000</v>
      </c>
      <c r="D40" s="19"/>
      <c r="E40" s="18">
        <v>2192476707</v>
      </c>
      <c r="F40" s="19"/>
      <c r="G40" s="18">
        <v>-2557490008</v>
      </c>
      <c r="H40" s="19"/>
      <c r="I40" s="18">
        <f t="shared" si="0"/>
        <v>-365013301</v>
      </c>
      <c r="J40" s="19"/>
      <c r="K40" s="18">
        <v>140000</v>
      </c>
      <c r="L40" s="19"/>
      <c r="M40" s="18">
        <v>9071302712</v>
      </c>
      <c r="N40" s="19"/>
      <c r="O40" s="18">
        <v>-8942849264</v>
      </c>
      <c r="P40" s="19"/>
      <c r="Q40" s="18">
        <f t="shared" si="1"/>
        <v>128453448</v>
      </c>
      <c r="R40" s="10"/>
    </row>
    <row r="41" spans="1:18" ht="45" customHeight="1" x14ac:dyDescent="0.2">
      <c r="A41" s="98" t="s">
        <v>40</v>
      </c>
      <c r="C41" s="18">
        <v>200000</v>
      </c>
      <c r="D41" s="19"/>
      <c r="E41" s="18">
        <v>1407574816</v>
      </c>
      <c r="F41" s="19"/>
      <c r="G41" s="18">
        <v>-1302329157</v>
      </c>
      <c r="H41" s="19"/>
      <c r="I41" s="18">
        <f t="shared" si="0"/>
        <v>105245659</v>
      </c>
      <c r="J41" s="19"/>
      <c r="K41" s="18">
        <v>200000</v>
      </c>
      <c r="L41" s="19"/>
      <c r="M41" s="18">
        <v>1407574816</v>
      </c>
      <c r="N41" s="19"/>
      <c r="O41" s="18">
        <v>-1302329157</v>
      </c>
      <c r="P41" s="19"/>
      <c r="Q41" s="18">
        <f t="shared" si="1"/>
        <v>105245659</v>
      </c>
      <c r="R41" s="10"/>
    </row>
    <row r="42" spans="1:18" ht="45" customHeight="1" x14ac:dyDescent="0.2">
      <c r="A42" s="98" t="s">
        <v>92</v>
      </c>
      <c r="C42" s="18">
        <v>0</v>
      </c>
      <c r="D42" s="19"/>
      <c r="E42" s="18">
        <v>0</v>
      </c>
      <c r="F42" s="19"/>
      <c r="G42" s="18">
        <v>0</v>
      </c>
      <c r="H42" s="19"/>
      <c r="I42" s="18">
        <f t="shared" si="0"/>
        <v>0</v>
      </c>
      <c r="J42" s="19"/>
      <c r="K42" s="18">
        <v>249996</v>
      </c>
      <c r="L42" s="19"/>
      <c r="M42" s="18">
        <v>1819082428</v>
      </c>
      <c r="N42" s="19"/>
      <c r="O42" s="18">
        <v>-1718731033</v>
      </c>
      <c r="P42" s="19"/>
      <c r="Q42" s="18">
        <f t="shared" si="1"/>
        <v>100351395</v>
      </c>
      <c r="R42" s="10"/>
    </row>
    <row r="43" spans="1:18" ht="45" customHeight="1" x14ac:dyDescent="0.2">
      <c r="A43" s="98" t="s">
        <v>97</v>
      </c>
      <c r="C43" s="18">
        <v>0</v>
      </c>
      <c r="D43" s="19"/>
      <c r="E43" s="18">
        <v>0</v>
      </c>
      <c r="F43" s="19"/>
      <c r="G43" s="18">
        <v>0</v>
      </c>
      <c r="H43" s="19"/>
      <c r="I43" s="18">
        <f t="shared" si="0"/>
        <v>0</v>
      </c>
      <c r="J43" s="19"/>
      <c r="K43" s="18">
        <v>1361270</v>
      </c>
      <c r="L43" s="19"/>
      <c r="M43" s="18">
        <v>5078448711</v>
      </c>
      <c r="N43" s="19"/>
      <c r="O43" s="18">
        <v>-5003396450</v>
      </c>
      <c r="P43" s="19"/>
      <c r="Q43" s="18">
        <f t="shared" si="1"/>
        <v>75052261</v>
      </c>
      <c r="R43" s="10"/>
    </row>
    <row r="44" spans="1:18" ht="45" customHeight="1" x14ac:dyDescent="0.2">
      <c r="A44" s="98" t="s">
        <v>56</v>
      </c>
      <c r="C44" s="18">
        <v>0</v>
      </c>
      <c r="D44" s="19"/>
      <c r="E44" s="18">
        <v>0</v>
      </c>
      <c r="F44" s="19"/>
      <c r="G44" s="18">
        <v>0</v>
      </c>
      <c r="H44" s="19"/>
      <c r="I44" s="18">
        <f t="shared" si="0"/>
        <v>0</v>
      </c>
      <c r="J44" s="19"/>
      <c r="K44" s="18">
        <v>159798</v>
      </c>
      <c r="L44" s="19"/>
      <c r="M44" s="18">
        <v>900792044</v>
      </c>
      <c r="N44" s="19"/>
      <c r="O44" s="18">
        <v>-849084873</v>
      </c>
      <c r="P44" s="19"/>
      <c r="Q44" s="18">
        <f t="shared" si="1"/>
        <v>51707171</v>
      </c>
      <c r="R44" s="10"/>
    </row>
    <row r="45" spans="1:18" ht="45" customHeight="1" x14ac:dyDescent="0.2">
      <c r="A45" s="98" t="s">
        <v>34</v>
      </c>
      <c r="C45" s="18">
        <v>159173</v>
      </c>
      <c r="D45" s="19"/>
      <c r="E45" s="18">
        <v>439709836</v>
      </c>
      <c r="F45" s="19"/>
      <c r="G45" s="18">
        <v>-511554469</v>
      </c>
      <c r="H45" s="19"/>
      <c r="I45" s="18">
        <f t="shared" si="0"/>
        <v>-71844633</v>
      </c>
      <c r="J45" s="19"/>
      <c r="K45" s="18">
        <v>970774</v>
      </c>
      <c r="L45" s="19"/>
      <c r="M45" s="18">
        <v>4046268805</v>
      </c>
      <c r="N45" s="19"/>
      <c r="O45" s="18">
        <v>-4014498225</v>
      </c>
      <c r="P45" s="19"/>
      <c r="Q45" s="18">
        <f t="shared" si="1"/>
        <v>31770580</v>
      </c>
      <c r="R45" s="10"/>
    </row>
    <row r="46" spans="1:18" ht="45" customHeight="1" x14ac:dyDescent="0.2">
      <c r="A46" s="98" t="s">
        <v>33</v>
      </c>
      <c r="C46" s="18">
        <v>300000</v>
      </c>
      <c r="D46" s="19"/>
      <c r="E46" s="18">
        <v>3778384060</v>
      </c>
      <c r="F46" s="19"/>
      <c r="G46" s="18">
        <v>-3791553906</v>
      </c>
      <c r="H46" s="19"/>
      <c r="I46" s="18">
        <f t="shared" si="0"/>
        <v>-13169846</v>
      </c>
      <c r="J46" s="19"/>
      <c r="K46" s="18">
        <v>300000</v>
      </c>
      <c r="L46" s="19"/>
      <c r="M46" s="18">
        <v>3778384060</v>
      </c>
      <c r="N46" s="19"/>
      <c r="O46" s="18">
        <v>-3791553906</v>
      </c>
      <c r="P46" s="19"/>
      <c r="Q46" s="18">
        <f t="shared" si="1"/>
        <v>-13169846</v>
      </c>
      <c r="R46" s="10"/>
    </row>
    <row r="47" spans="1:18" ht="45" customHeight="1" thickBot="1" x14ac:dyDescent="0.25">
      <c r="A47" s="98" t="s">
        <v>32</v>
      </c>
      <c r="C47" s="23">
        <v>50000</v>
      </c>
      <c r="D47" s="19"/>
      <c r="E47" s="23">
        <v>1680441525</v>
      </c>
      <c r="F47" s="19"/>
      <c r="G47" s="23">
        <v>-1744936799</v>
      </c>
      <c r="H47" s="19"/>
      <c r="I47" s="23">
        <f t="shared" si="0"/>
        <v>-64495274</v>
      </c>
      <c r="J47" s="19"/>
      <c r="K47" s="23">
        <v>50000</v>
      </c>
      <c r="L47" s="19"/>
      <c r="M47" s="23">
        <v>1680441525</v>
      </c>
      <c r="N47" s="19"/>
      <c r="O47" s="23">
        <v>-1744936799</v>
      </c>
      <c r="P47" s="19"/>
      <c r="Q47" s="23">
        <f t="shared" si="1"/>
        <v>-64495274</v>
      </c>
      <c r="R47" s="10"/>
    </row>
    <row r="48" spans="1:18" ht="45" customHeight="1" thickBot="1" x14ac:dyDescent="0.25">
      <c r="A48" s="130" t="s">
        <v>127</v>
      </c>
      <c r="C48" s="23">
        <f>SUM(C33:C47)</f>
        <v>42955526</v>
      </c>
      <c r="D48" s="19"/>
      <c r="E48" s="23">
        <f>SUM(E33:E47)</f>
        <v>278386413525</v>
      </c>
      <c r="F48" s="19"/>
      <c r="G48" s="23">
        <f>SUM(G33:G47)</f>
        <v>-289719608367</v>
      </c>
      <c r="H48" s="19"/>
      <c r="I48" s="23">
        <f>SUM(I33:I47)</f>
        <v>-11333194842</v>
      </c>
      <c r="J48" s="19"/>
      <c r="K48" s="23">
        <f>SUM(K33:K47)</f>
        <v>709298652</v>
      </c>
      <c r="L48" s="19"/>
      <c r="M48" s="23">
        <f>SUM(M33:M47)</f>
        <v>1211321580780</v>
      </c>
      <c r="N48" s="19"/>
      <c r="O48" s="23">
        <f>SUM(O33:O47)</f>
        <v>-1122376538247</v>
      </c>
      <c r="P48" s="19"/>
      <c r="Q48" s="23">
        <f>SUM(Q33:Q47)</f>
        <v>88945042533</v>
      </c>
      <c r="R48" s="10"/>
    </row>
    <row r="49" spans="1:18" ht="40.5" customHeight="1" x14ac:dyDescent="0.2">
      <c r="A49" s="98"/>
      <c r="C49" s="18"/>
      <c r="D49" s="19"/>
      <c r="E49" s="18"/>
      <c r="F49" s="19"/>
      <c r="G49" s="18"/>
      <c r="H49" s="19"/>
      <c r="I49" s="18"/>
      <c r="J49" s="19"/>
      <c r="K49" s="18"/>
      <c r="L49" s="19"/>
      <c r="M49" s="18"/>
      <c r="N49" s="19"/>
      <c r="O49" s="18"/>
      <c r="P49" s="19"/>
      <c r="Q49" s="18"/>
      <c r="R49" s="10"/>
    </row>
    <row r="50" spans="1:18" ht="40.5" customHeight="1" x14ac:dyDescent="0.2">
      <c r="A50" s="158" t="s">
        <v>0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0"/>
    </row>
    <row r="51" spans="1:18" ht="40.5" customHeight="1" x14ac:dyDescent="0.2">
      <c r="A51" s="158" t="s">
        <v>81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0"/>
    </row>
    <row r="52" spans="1:18" ht="40.5" customHeight="1" x14ac:dyDescent="0.2">
      <c r="A52" s="158" t="s">
        <v>140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0"/>
    </row>
    <row r="53" spans="1:18" ht="40.5" customHeight="1" x14ac:dyDescent="0.2">
      <c r="R53" s="10"/>
    </row>
    <row r="54" spans="1:18" ht="40.5" customHeight="1" x14ac:dyDescent="0.2">
      <c r="A54" s="159" t="s">
        <v>169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0"/>
    </row>
    <row r="55" spans="1:18" ht="40.5" customHeight="1" x14ac:dyDescent="0.85">
      <c r="A55" s="110"/>
      <c r="B55" s="110"/>
      <c r="C55" s="169" t="s">
        <v>129</v>
      </c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0"/>
    </row>
    <row r="56" spans="1:18" ht="40.5" customHeight="1" thickBot="1" x14ac:dyDescent="0.9">
      <c r="A56" s="160" t="s">
        <v>82</v>
      </c>
      <c r="C56" s="172" t="s">
        <v>148</v>
      </c>
      <c r="D56" s="172"/>
      <c r="E56" s="172"/>
      <c r="F56" s="172"/>
      <c r="G56" s="172"/>
      <c r="H56" s="172"/>
      <c r="I56" s="172"/>
      <c r="J56" s="102"/>
      <c r="K56" s="172" t="s">
        <v>149</v>
      </c>
      <c r="L56" s="172"/>
      <c r="M56" s="172"/>
      <c r="N56" s="172"/>
      <c r="O56" s="172"/>
      <c r="P56" s="172"/>
      <c r="Q56" s="172"/>
      <c r="R56" s="10"/>
    </row>
    <row r="57" spans="1:18" ht="40.5" customHeight="1" thickBot="1" x14ac:dyDescent="0.4">
      <c r="A57" s="161"/>
      <c r="C57" s="96" t="s">
        <v>9</v>
      </c>
      <c r="D57" s="97"/>
      <c r="E57" s="96" t="s">
        <v>116</v>
      </c>
      <c r="F57" s="97"/>
      <c r="G57" s="96" t="s">
        <v>117</v>
      </c>
      <c r="H57" s="97"/>
      <c r="I57" s="96" t="s">
        <v>168</v>
      </c>
      <c r="J57" s="95"/>
      <c r="K57" s="96" t="s">
        <v>9</v>
      </c>
      <c r="L57" s="97"/>
      <c r="M57" s="96" t="s">
        <v>116</v>
      </c>
      <c r="N57" s="97"/>
      <c r="O57" s="96" t="s">
        <v>117</v>
      </c>
      <c r="P57" s="97"/>
      <c r="Q57" s="96" t="s">
        <v>168</v>
      </c>
      <c r="R57" s="10"/>
    </row>
    <row r="58" spans="1:18" ht="40.5" customHeight="1" x14ac:dyDescent="0.2">
      <c r="A58" s="130" t="s">
        <v>128</v>
      </c>
      <c r="C58" s="18">
        <f>SUM(C48)</f>
        <v>42955526</v>
      </c>
      <c r="D58" s="19"/>
      <c r="E58" s="18">
        <f>SUM(E48)</f>
        <v>278386413525</v>
      </c>
      <c r="F58" s="19"/>
      <c r="G58" s="18">
        <f>SUM(G48)</f>
        <v>-289719608367</v>
      </c>
      <c r="H58" s="19"/>
      <c r="I58" s="18">
        <f>SUM(I48)</f>
        <v>-11333194842</v>
      </c>
      <c r="J58" s="19"/>
      <c r="K58" s="18">
        <f>SUM(K48)</f>
        <v>709298652</v>
      </c>
      <c r="L58" s="19"/>
      <c r="M58" s="18">
        <f>SUM(M48)</f>
        <v>1211321580780</v>
      </c>
      <c r="N58" s="19"/>
      <c r="O58" s="18">
        <f>SUM(O48)</f>
        <v>-1122376538247</v>
      </c>
      <c r="P58" s="19"/>
      <c r="Q58" s="18">
        <f>SUM(Q48)</f>
        <v>88945042533</v>
      </c>
      <c r="R58" s="10"/>
    </row>
    <row r="59" spans="1:18" ht="45" customHeight="1" x14ac:dyDescent="0.2">
      <c r="A59" s="98" t="s">
        <v>28</v>
      </c>
      <c r="C59" s="18">
        <v>1800000</v>
      </c>
      <c r="D59" s="19"/>
      <c r="E59" s="18">
        <v>15405886488</v>
      </c>
      <c r="F59" s="19"/>
      <c r="G59" s="18">
        <v>-15510395299</v>
      </c>
      <c r="H59" s="19"/>
      <c r="I59" s="18">
        <f t="shared" si="0"/>
        <v>-104508811</v>
      </c>
      <c r="J59" s="19"/>
      <c r="K59" s="18">
        <v>1800000</v>
      </c>
      <c r="L59" s="19"/>
      <c r="M59" s="18">
        <v>15405886488</v>
      </c>
      <c r="N59" s="19"/>
      <c r="O59" s="18">
        <v>-15510395299</v>
      </c>
      <c r="P59" s="19"/>
      <c r="Q59" s="18">
        <f t="shared" si="1"/>
        <v>-104508811</v>
      </c>
      <c r="R59" s="10"/>
    </row>
    <row r="60" spans="1:18" ht="45" customHeight="1" x14ac:dyDescent="0.2">
      <c r="A60" s="98" t="s">
        <v>21</v>
      </c>
      <c r="C60" s="18">
        <v>14121126</v>
      </c>
      <c r="D60" s="19"/>
      <c r="E60" s="18">
        <v>32663515229</v>
      </c>
      <c r="F60" s="19"/>
      <c r="G60" s="18">
        <v>-32777602823</v>
      </c>
      <c r="H60" s="19"/>
      <c r="I60" s="18">
        <f t="shared" si="0"/>
        <v>-114087594</v>
      </c>
      <c r="J60" s="19"/>
      <c r="K60" s="18">
        <v>14121126</v>
      </c>
      <c r="L60" s="19"/>
      <c r="M60" s="18">
        <v>32663515229</v>
      </c>
      <c r="N60" s="19"/>
      <c r="O60" s="18">
        <v>-32777602823</v>
      </c>
      <c r="P60" s="19"/>
      <c r="Q60" s="18">
        <f t="shared" si="1"/>
        <v>-114087594</v>
      </c>
      <c r="R60" s="10"/>
    </row>
    <row r="61" spans="1:18" ht="45" customHeight="1" x14ac:dyDescent="0.2">
      <c r="A61" s="98" t="s">
        <v>45</v>
      </c>
      <c r="C61" s="18">
        <v>22232</v>
      </c>
      <c r="D61" s="19"/>
      <c r="E61" s="18">
        <v>842220317</v>
      </c>
      <c r="F61" s="19"/>
      <c r="G61" s="18">
        <v>-969846565</v>
      </c>
      <c r="H61" s="19"/>
      <c r="I61" s="18">
        <f t="shared" si="0"/>
        <v>-127626248</v>
      </c>
      <c r="J61" s="19"/>
      <c r="K61" s="18">
        <v>22232</v>
      </c>
      <c r="L61" s="19"/>
      <c r="M61" s="18">
        <v>842220317</v>
      </c>
      <c r="N61" s="19"/>
      <c r="O61" s="18">
        <v>-969846565</v>
      </c>
      <c r="P61" s="19"/>
      <c r="Q61" s="18">
        <f t="shared" si="1"/>
        <v>-127626248</v>
      </c>
      <c r="R61" s="10"/>
    </row>
    <row r="62" spans="1:18" ht="45" customHeight="1" x14ac:dyDescent="0.2">
      <c r="A62" s="98" t="s">
        <v>55</v>
      </c>
      <c r="C62" s="18">
        <v>100000</v>
      </c>
      <c r="D62" s="19"/>
      <c r="E62" s="18">
        <v>1312146011</v>
      </c>
      <c r="F62" s="19"/>
      <c r="G62" s="18">
        <v>-1582626013</v>
      </c>
      <c r="H62" s="19"/>
      <c r="I62" s="18">
        <f t="shared" si="0"/>
        <v>-270480002</v>
      </c>
      <c r="J62" s="19"/>
      <c r="K62" s="18">
        <v>100000</v>
      </c>
      <c r="L62" s="19"/>
      <c r="M62" s="18">
        <v>1312146011</v>
      </c>
      <c r="N62" s="19"/>
      <c r="O62" s="18">
        <v>-1582626013</v>
      </c>
      <c r="P62" s="19"/>
      <c r="Q62" s="18">
        <f t="shared" si="1"/>
        <v>-270480002</v>
      </c>
      <c r="R62" s="10"/>
    </row>
    <row r="63" spans="1:18" ht="45" customHeight="1" x14ac:dyDescent="0.2">
      <c r="A63" s="98" t="s">
        <v>24</v>
      </c>
      <c r="C63" s="18">
        <v>200000</v>
      </c>
      <c r="D63" s="19"/>
      <c r="E63" s="18">
        <v>1626265815</v>
      </c>
      <c r="F63" s="19"/>
      <c r="G63" s="18">
        <v>-1906794215</v>
      </c>
      <c r="H63" s="19"/>
      <c r="I63" s="18">
        <f t="shared" si="0"/>
        <v>-280528400</v>
      </c>
      <c r="J63" s="19"/>
      <c r="K63" s="18">
        <v>200000</v>
      </c>
      <c r="L63" s="19"/>
      <c r="M63" s="18">
        <v>1626265815</v>
      </c>
      <c r="N63" s="19"/>
      <c r="O63" s="18">
        <v>-1906794215</v>
      </c>
      <c r="P63" s="19"/>
      <c r="Q63" s="18">
        <f t="shared" si="1"/>
        <v>-280528400</v>
      </c>
      <c r="R63" s="10"/>
    </row>
    <row r="64" spans="1:18" ht="45" customHeight="1" x14ac:dyDescent="0.2">
      <c r="A64" s="98" t="s">
        <v>16</v>
      </c>
      <c r="C64" s="18">
        <v>1264302</v>
      </c>
      <c r="D64" s="19"/>
      <c r="E64" s="18">
        <v>3392102457</v>
      </c>
      <c r="F64" s="19"/>
      <c r="G64" s="18">
        <v>-3915929348</v>
      </c>
      <c r="H64" s="19"/>
      <c r="I64" s="18">
        <f t="shared" si="0"/>
        <v>-523826891</v>
      </c>
      <c r="J64" s="19"/>
      <c r="K64" s="18">
        <v>1264302</v>
      </c>
      <c r="L64" s="19"/>
      <c r="M64" s="18">
        <v>3392102457</v>
      </c>
      <c r="N64" s="19"/>
      <c r="O64" s="18">
        <v>-3915929348</v>
      </c>
      <c r="P64" s="19"/>
      <c r="Q64" s="18">
        <f t="shared" si="1"/>
        <v>-523826891</v>
      </c>
      <c r="R64" s="10"/>
    </row>
    <row r="65" spans="1:18" ht="45" customHeight="1" x14ac:dyDescent="0.2">
      <c r="A65" s="98" t="s">
        <v>98</v>
      </c>
      <c r="C65" s="18">
        <v>0</v>
      </c>
      <c r="D65" s="19"/>
      <c r="E65" s="18">
        <v>0</v>
      </c>
      <c r="F65" s="19"/>
      <c r="G65" s="18">
        <v>0</v>
      </c>
      <c r="H65" s="19"/>
      <c r="I65" s="18">
        <f t="shared" si="0"/>
        <v>0</v>
      </c>
      <c r="J65" s="19"/>
      <c r="K65" s="18">
        <v>4800000</v>
      </c>
      <c r="L65" s="19"/>
      <c r="M65" s="18">
        <v>15788695018</v>
      </c>
      <c r="N65" s="19"/>
      <c r="O65" s="18">
        <v>-18079909978</v>
      </c>
      <c r="P65" s="19"/>
      <c r="Q65" s="18">
        <f t="shared" si="1"/>
        <v>-2291214960</v>
      </c>
      <c r="R65" s="10"/>
    </row>
    <row r="66" spans="1:18" ht="45" customHeight="1" x14ac:dyDescent="0.2">
      <c r="A66" s="98" t="s">
        <v>25</v>
      </c>
      <c r="C66" s="18">
        <v>161737</v>
      </c>
      <c r="D66" s="19"/>
      <c r="E66" s="18">
        <v>10235147764</v>
      </c>
      <c r="F66" s="19"/>
      <c r="G66" s="18">
        <v>-12744438449</v>
      </c>
      <c r="H66" s="19"/>
      <c r="I66" s="18">
        <f t="shared" si="0"/>
        <v>-2509290685</v>
      </c>
      <c r="J66" s="19"/>
      <c r="K66" s="18">
        <v>161737</v>
      </c>
      <c r="L66" s="19"/>
      <c r="M66" s="18">
        <v>10235147764</v>
      </c>
      <c r="N66" s="19"/>
      <c r="O66" s="18">
        <v>-12744438449</v>
      </c>
      <c r="P66" s="19"/>
      <c r="Q66" s="18">
        <f t="shared" si="1"/>
        <v>-2509290685</v>
      </c>
      <c r="R66" s="10"/>
    </row>
    <row r="67" spans="1:18" ht="45" customHeight="1" x14ac:dyDescent="0.2">
      <c r="A67" s="98" t="s">
        <v>104</v>
      </c>
      <c r="C67" s="18">
        <v>0</v>
      </c>
      <c r="D67" s="19"/>
      <c r="E67" s="18">
        <v>0</v>
      </c>
      <c r="F67" s="19"/>
      <c r="G67" s="18">
        <v>0</v>
      </c>
      <c r="H67" s="19"/>
      <c r="I67" s="18">
        <f t="shared" si="0"/>
        <v>0</v>
      </c>
      <c r="J67" s="19"/>
      <c r="K67" s="18">
        <v>492825</v>
      </c>
      <c r="L67" s="19"/>
      <c r="M67" s="18">
        <v>55173624414</v>
      </c>
      <c r="N67" s="19"/>
      <c r="O67" s="18">
        <v>-61984102591</v>
      </c>
      <c r="P67" s="19"/>
      <c r="Q67" s="18">
        <f t="shared" si="1"/>
        <v>-6810478177</v>
      </c>
      <c r="R67" s="10"/>
    </row>
    <row r="68" spans="1:18" ht="45" customHeight="1" x14ac:dyDescent="0.2">
      <c r="A68" s="99" t="s">
        <v>53</v>
      </c>
      <c r="C68" s="21">
        <v>1600000</v>
      </c>
      <c r="D68" s="19"/>
      <c r="E68" s="21">
        <v>81166280088</v>
      </c>
      <c r="F68" s="19"/>
      <c r="G68" s="18">
        <v>-93177537228</v>
      </c>
      <c r="H68" s="19"/>
      <c r="I68" s="18">
        <f t="shared" si="0"/>
        <v>-12011257140</v>
      </c>
      <c r="J68" s="19"/>
      <c r="K68" s="21">
        <v>1700000</v>
      </c>
      <c r="L68" s="19"/>
      <c r="M68" s="21">
        <v>87470545188</v>
      </c>
      <c r="N68" s="19"/>
      <c r="O68" s="18">
        <v>-98993762780</v>
      </c>
      <c r="P68" s="19"/>
      <c r="Q68" s="18">
        <f t="shared" si="1"/>
        <v>-11523217592</v>
      </c>
      <c r="R68" s="10"/>
    </row>
    <row r="69" spans="1:18" ht="45" customHeight="1" x14ac:dyDescent="0.2">
      <c r="A69" s="98" t="s">
        <v>20</v>
      </c>
      <c r="C69" s="18">
        <v>90800000</v>
      </c>
      <c r="D69" s="19"/>
      <c r="E69" s="18">
        <v>50632537913</v>
      </c>
      <c r="F69" s="19"/>
      <c r="G69" s="18">
        <v>-63282575665</v>
      </c>
      <c r="H69" s="19"/>
      <c r="I69" s="18">
        <f t="shared" si="0"/>
        <v>-12650037752</v>
      </c>
      <c r="J69" s="19"/>
      <c r="K69" s="18">
        <v>105574544</v>
      </c>
      <c r="L69" s="19"/>
      <c r="M69" s="18">
        <v>61360118621</v>
      </c>
      <c r="N69" s="19"/>
      <c r="O69" s="18">
        <v>-73564717809</v>
      </c>
      <c r="P69" s="19"/>
      <c r="Q69" s="18">
        <f t="shared" si="1"/>
        <v>-12204599188</v>
      </c>
      <c r="R69" s="10"/>
    </row>
    <row r="70" spans="1:18" ht="45" customHeight="1" x14ac:dyDescent="0.2">
      <c r="A70" s="98" t="s">
        <v>42</v>
      </c>
      <c r="C70" s="18">
        <v>229043431</v>
      </c>
      <c r="D70" s="19"/>
      <c r="E70" s="18">
        <v>87561874304</v>
      </c>
      <c r="F70" s="19"/>
      <c r="G70" s="18">
        <v>-113601228048</v>
      </c>
      <c r="H70" s="19"/>
      <c r="I70" s="18">
        <f t="shared" si="0"/>
        <v>-26039353744</v>
      </c>
      <c r="J70" s="19"/>
      <c r="K70" s="18">
        <v>229443431</v>
      </c>
      <c r="L70" s="19"/>
      <c r="M70" s="18">
        <v>87763865270</v>
      </c>
      <c r="N70" s="19"/>
      <c r="O70" s="18">
        <v>-113798855101</v>
      </c>
      <c r="P70" s="19"/>
      <c r="Q70" s="18">
        <f t="shared" si="1"/>
        <v>-26034989831</v>
      </c>
      <c r="R70" s="10"/>
    </row>
    <row r="71" spans="1:18" ht="45" customHeight="1" x14ac:dyDescent="0.2">
      <c r="A71" s="98" t="s">
        <v>19</v>
      </c>
      <c r="C71" s="18">
        <v>164107317</v>
      </c>
      <c r="D71" s="19"/>
      <c r="E71" s="18">
        <v>74119274859</v>
      </c>
      <c r="F71" s="19"/>
      <c r="G71" s="18">
        <v>-102057425560</v>
      </c>
      <c r="H71" s="19"/>
      <c r="I71" s="18">
        <f t="shared" si="0"/>
        <v>-27938150701</v>
      </c>
      <c r="J71" s="19"/>
      <c r="K71" s="18">
        <v>200000000</v>
      </c>
      <c r="L71" s="19"/>
      <c r="M71" s="18">
        <v>97845891219</v>
      </c>
      <c r="N71" s="19"/>
      <c r="O71" s="18">
        <v>-125123597743</v>
      </c>
      <c r="P71" s="19"/>
      <c r="Q71" s="18">
        <f t="shared" si="1"/>
        <v>-27277706524</v>
      </c>
      <c r="R71" s="10"/>
    </row>
    <row r="72" spans="1:18" ht="45" customHeight="1" thickBot="1" x14ac:dyDescent="0.25">
      <c r="A72" s="98" t="s">
        <v>44</v>
      </c>
      <c r="C72" s="23">
        <v>153646770</v>
      </c>
      <c r="D72" s="19"/>
      <c r="E72" s="23">
        <v>192038493009</v>
      </c>
      <c r="F72" s="19"/>
      <c r="G72" s="18">
        <v>-234742936615</v>
      </c>
      <c r="H72" s="19"/>
      <c r="I72" s="18">
        <f t="shared" si="0"/>
        <v>-42704443606</v>
      </c>
      <c r="J72" s="19"/>
      <c r="K72" s="23">
        <v>159160614</v>
      </c>
      <c r="L72" s="19"/>
      <c r="M72" s="23">
        <v>201468413201</v>
      </c>
      <c r="N72" s="19"/>
      <c r="O72" s="18">
        <v>-243151844339</v>
      </c>
      <c r="P72" s="19"/>
      <c r="Q72" s="18">
        <f t="shared" si="1"/>
        <v>-41683431138</v>
      </c>
      <c r="R72" s="10"/>
    </row>
    <row r="73" spans="1:18" ht="45" customHeight="1" thickBot="1" x14ac:dyDescent="0.25">
      <c r="A73" s="100" t="s">
        <v>60</v>
      </c>
      <c r="C73" s="126">
        <f>SUM(C58:C72)</f>
        <v>699822441</v>
      </c>
      <c r="D73" s="34"/>
      <c r="E73" s="126">
        <f>SUM(E58:E72)</f>
        <v>829382157779</v>
      </c>
      <c r="F73" s="34"/>
      <c r="G73" s="126">
        <f>SUM(G58:G72)</f>
        <v>-965988944195</v>
      </c>
      <c r="H73" s="34"/>
      <c r="I73" s="126">
        <f>SUM(I58:I72)</f>
        <v>-136606786416</v>
      </c>
      <c r="J73" s="34"/>
      <c r="K73" s="126">
        <f>SUM(K58:K72)</f>
        <v>1428139463</v>
      </c>
      <c r="L73" s="34"/>
      <c r="M73" s="126">
        <f>SUM(M58:M72)</f>
        <v>1883670017792</v>
      </c>
      <c r="N73" s="34"/>
      <c r="O73" s="126">
        <f>SUM(O58:O72)</f>
        <v>-1926480961300</v>
      </c>
      <c r="P73" s="34"/>
      <c r="Q73" s="126">
        <f>SUM(Q58:Q72)</f>
        <v>-42810943508</v>
      </c>
      <c r="R73" s="10"/>
    </row>
    <row r="74" spans="1:18" ht="13.5" thickTop="1" x14ac:dyDescent="0.2"/>
    <row r="75" spans="1:18" ht="22.5" x14ac:dyDescent="0.2">
      <c r="I75" s="21"/>
      <c r="Q75" s="18"/>
    </row>
    <row r="76" spans="1:18" ht="22.5" x14ac:dyDescent="0.2">
      <c r="C76" s="18"/>
      <c r="D76" s="18"/>
      <c r="E76" s="18"/>
      <c r="F76" s="18"/>
      <c r="G76" s="18"/>
      <c r="H76" s="18"/>
      <c r="I76" s="21"/>
      <c r="J76" s="18"/>
      <c r="K76" s="18"/>
      <c r="L76" s="18"/>
      <c r="M76" s="18"/>
      <c r="N76" s="18"/>
      <c r="O76" s="18"/>
      <c r="P76" s="18"/>
      <c r="Q76" s="18"/>
    </row>
    <row r="77" spans="1:18" ht="22.5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8" ht="22.5" x14ac:dyDescent="0.2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</sheetData>
  <sortState xmlns:xlrd2="http://schemas.microsoft.com/office/spreadsheetml/2017/richdata2" ref="A9:Q72">
    <sortCondition descending="1" ref="Q9:Q72"/>
  </sortState>
  <mergeCells count="24">
    <mergeCell ref="A52:Q52"/>
    <mergeCell ref="A54:Q54"/>
    <mergeCell ref="C55:Q55"/>
    <mergeCell ref="A56:A57"/>
    <mergeCell ref="C56:I56"/>
    <mergeCell ref="K56:Q56"/>
    <mergeCell ref="A31:A32"/>
    <mergeCell ref="C31:I31"/>
    <mergeCell ref="K31:Q31"/>
    <mergeCell ref="A50:Q50"/>
    <mergeCell ref="A51:Q51"/>
    <mergeCell ref="A25:Q25"/>
    <mergeCell ref="A26:Q26"/>
    <mergeCell ref="A27:Q27"/>
    <mergeCell ref="A29:Q29"/>
    <mergeCell ref="C30:Q30"/>
    <mergeCell ref="A1:Q1"/>
    <mergeCell ref="A7:A8"/>
    <mergeCell ref="C7:I7"/>
    <mergeCell ref="A2:Q2"/>
    <mergeCell ref="A3:Q3"/>
    <mergeCell ref="A5:Q5"/>
    <mergeCell ref="K7:Q7"/>
    <mergeCell ref="C6:Q6"/>
  </mergeCells>
  <pageMargins left="0.39" right="0.39" top="0.39" bottom="0.39" header="0" footer="0"/>
  <pageSetup scale="45" fitToHeight="0" orientation="landscape" r:id="rId1"/>
  <rowBreaks count="2" manualBreakCount="2">
    <brk id="23" max="18" man="1"/>
    <brk id="48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53"/>
  <sheetViews>
    <sheetView rightToLeft="1" view="pageBreakPreview" zoomScale="80" zoomScaleNormal="100" zoomScaleSheetLayoutView="80" workbookViewId="0">
      <selection activeCell="D51" sqref="D51:Q53"/>
    </sheetView>
  </sheetViews>
  <sheetFormatPr defaultRowHeight="15.75" x14ac:dyDescent="0.4"/>
  <cols>
    <col min="1" max="1" width="48" style="111" customWidth="1"/>
    <col min="2" max="2" width="1.42578125" style="111" customWidth="1"/>
    <col min="3" max="3" width="20.7109375" style="111" customWidth="1"/>
    <col min="4" max="4" width="1.42578125" style="111" customWidth="1"/>
    <col min="5" max="5" width="20.42578125" style="111" customWidth="1"/>
    <col min="6" max="6" width="1.42578125" style="111" customWidth="1"/>
    <col min="7" max="7" width="19.5703125" style="111" customWidth="1"/>
    <col min="8" max="8" width="1.42578125" style="111" customWidth="1"/>
    <col min="9" max="9" width="26.7109375" style="111" customWidth="1"/>
    <col min="10" max="10" width="1.42578125" style="111" customWidth="1"/>
    <col min="11" max="11" width="26.140625" style="111" customWidth="1"/>
    <col min="12" max="12" width="1.42578125" style="111" customWidth="1"/>
    <col min="13" max="13" width="24.28515625" style="111" customWidth="1"/>
    <col min="14" max="14" width="1.42578125" style="111" customWidth="1"/>
    <col min="15" max="15" width="24.140625" style="111" customWidth="1"/>
    <col min="16" max="16" width="1.42578125" style="111" customWidth="1"/>
    <col min="17" max="17" width="31.5703125" style="111" customWidth="1"/>
    <col min="18" max="18" width="1.42578125" style="111" customWidth="1"/>
    <col min="19" max="16384" width="9.140625" style="111"/>
  </cols>
  <sheetData>
    <row r="1" spans="1:17" ht="39.75" customHeight="1" x14ac:dyDescent="0.4">
      <c r="A1" s="158" t="str">
        <f>درآمد!A1</f>
        <v>صندوق سرمایه گذاری بخشی پتروشیمی دماوند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39.75" customHeight="1" x14ac:dyDescent="0.4">
      <c r="A2" s="158" t="str">
        <f>درآمد!A2</f>
        <v>صورت وضعیت درآمدها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39.75" customHeight="1" x14ac:dyDescent="0.4">
      <c r="A3" s="158" t="str">
        <f>درآمد!A3</f>
        <v>دوره یک ماهه منتهی به 31 تیر 1404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ht="39.75" customHeight="1" x14ac:dyDescent="0.4"/>
    <row r="5" spans="1:17" ht="39.75" customHeight="1" x14ac:dyDescent="0.4">
      <c r="A5" s="159" t="s">
        <v>170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17" ht="39.75" customHeight="1" x14ac:dyDescent="0.85"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</row>
    <row r="7" spans="1:17" ht="39.75" customHeight="1" thickBot="1" x14ac:dyDescent="0.9">
      <c r="C7" s="172" t="s">
        <v>148</v>
      </c>
      <c r="D7" s="172"/>
      <c r="E7" s="172"/>
      <c r="F7" s="172"/>
      <c r="G7" s="172"/>
      <c r="H7" s="172"/>
      <c r="I7" s="172"/>
      <c r="J7" s="112"/>
      <c r="K7" s="172" t="s">
        <v>149</v>
      </c>
      <c r="L7" s="172"/>
      <c r="M7" s="172"/>
      <c r="N7" s="172"/>
      <c r="O7" s="172"/>
      <c r="P7" s="172"/>
      <c r="Q7" s="172"/>
    </row>
    <row r="8" spans="1:17" ht="39.75" customHeight="1" thickBot="1" x14ac:dyDescent="0.7">
      <c r="A8" s="96" t="s">
        <v>130</v>
      </c>
      <c r="B8" s="114"/>
      <c r="C8" s="96" t="s">
        <v>9</v>
      </c>
      <c r="D8" s="128"/>
      <c r="E8" s="96" t="s">
        <v>167</v>
      </c>
      <c r="F8" s="128"/>
      <c r="G8" s="96" t="s">
        <v>118</v>
      </c>
      <c r="H8" s="128"/>
      <c r="I8" s="96" t="s">
        <v>119</v>
      </c>
      <c r="J8" s="114"/>
      <c r="K8" s="96" t="s">
        <v>9</v>
      </c>
      <c r="L8" s="114"/>
      <c r="M8" s="96" t="s">
        <v>167</v>
      </c>
      <c r="N8" s="114"/>
      <c r="O8" s="96" t="s">
        <v>118</v>
      </c>
      <c r="P8" s="114"/>
      <c r="Q8" s="96" t="s">
        <v>119</v>
      </c>
    </row>
    <row r="9" spans="1:17" ht="39" customHeight="1" x14ac:dyDescent="0.55000000000000004">
      <c r="A9" s="99" t="s">
        <v>171</v>
      </c>
      <c r="C9" s="21">
        <v>0</v>
      </c>
      <c r="D9" s="92"/>
      <c r="E9" s="21">
        <v>0</v>
      </c>
      <c r="F9" s="92"/>
      <c r="G9" s="21">
        <v>0</v>
      </c>
      <c r="H9" s="92"/>
      <c r="I9" s="21">
        <v>0</v>
      </c>
      <c r="J9" s="92"/>
      <c r="K9" s="92">
        <v>1020032982</v>
      </c>
      <c r="L9" s="92"/>
      <c r="M9" s="92">
        <v>-27440609</v>
      </c>
      <c r="N9" s="92"/>
      <c r="O9" s="92">
        <v>0</v>
      </c>
      <c r="P9" s="129"/>
      <c r="Q9" s="21">
        <v>51768353810</v>
      </c>
    </row>
    <row r="10" spans="1:17" ht="39" customHeight="1" x14ac:dyDescent="0.55000000000000004">
      <c r="A10" s="99" t="s">
        <v>172</v>
      </c>
      <c r="C10" s="18">
        <v>0</v>
      </c>
      <c r="D10" s="92"/>
      <c r="E10" s="18">
        <v>0</v>
      </c>
      <c r="F10" s="92"/>
      <c r="G10" s="18">
        <v>0</v>
      </c>
      <c r="H10" s="92"/>
      <c r="I10" s="18">
        <v>0</v>
      </c>
      <c r="J10" s="92"/>
      <c r="K10" s="92">
        <v>207304000</v>
      </c>
      <c r="L10" s="92"/>
      <c r="M10" s="92">
        <v>-7603999</v>
      </c>
      <c r="N10" s="92"/>
      <c r="O10" s="92">
        <v>0</v>
      </c>
      <c r="P10" s="129"/>
      <c r="Q10" s="18">
        <v>23675174711</v>
      </c>
    </row>
    <row r="11" spans="1:17" ht="39" customHeight="1" x14ac:dyDescent="0.55000000000000004">
      <c r="A11" s="98" t="s">
        <v>173</v>
      </c>
      <c r="C11" s="18">
        <v>319213000</v>
      </c>
      <c r="D11" s="92"/>
      <c r="E11" s="18">
        <v>-16097250</v>
      </c>
      <c r="F11" s="92"/>
      <c r="G11" s="18">
        <v>-160972500</v>
      </c>
      <c r="H11" s="92"/>
      <c r="I11" s="18">
        <v>18084538513</v>
      </c>
      <c r="J11" s="92"/>
      <c r="K11" s="92">
        <v>319213000</v>
      </c>
      <c r="L11" s="92"/>
      <c r="M11" s="92">
        <v>-23240054</v>
      </c>
      <c r="N11" s="92"/>
      <c r="O11" s="92">
        <v>-160972500</v>
      </c>
      <c r="P11" s="129"/>
      <c r="Q11" s="18">
        <v>18084538513</v>
      </c>
    </row>
    <row r="12" spans="1:17" ht="39" customHeight="1" x14ac:dyDescent="0.55000000000000004">
      <c r="A12" s="98" t="s">
        <v>174</v>
      </c>
      <c r="C12" s="18">
        <v>0</v>
      </c>
      <c r="D12" s="92"/>
      <c r="E12" s="18">
        <v>0</v>
      </c>
      <c r="F12" s="92"/>
      <c r="G12" s="18">
        <v>0</v>
      </c>
      <c r="H12" s="92"/>
      <c r="I12" s="18">
        <v>0</v>
      </c>
      <c r="J12" s="92"/>
      <c r="K12" s="92">
        <v>105602000</v>
      </c>
      <c r="L12" s="92"/>
      <c r="M12" s="92">
        <v>-5157753</v>
      </c>
      <c r="N12" s="92"/>
      <c r="O12" s="92">
        <v>0</v>
      </c>
      <c r="P12" s="129"/>
      <c r="Q12" s="18">
        <v>18072244036</v>
      </c>
    </row>
    <row r="13" spans="1:17" ht="39" customHeight="1" x14ac:dyDescent="0.55000000000000004">
      <c r="A13" s="98" t="s">
        <v>175</v>
      </c>
      <c r="C13" s="18">
        <v>0</v>
      </c>
      <c r="D13" s="92"/>
      <c r="E13" s="18">
        <v>0</v>
      </c>
      <c r="F13" s="92"/>
      <c r="G13" s="18">
        <v>0</v>
      </c>
      <c r="H13" s="92"/>
      <c r="I13" s="18">
        <v>0</v>
      </c>
      <c r="J13" s="92"/>
      <c r="K13" s="92">
        <v>250707000</v>
      </c>
      <c r="L13" s="92"/>
      <c r="M13" s="92">
        <v>-4529551</v>
      </c>
      <c r="N13" s="92"/>
      <c r="O13" s="92">
        <v>0</v>
      </c>
      <c r="P13" s="129"/>
      <c r="Q13" s="18">
        <v>16340590247</v>
      </c>
    </row>
    <row r="14" spans="1:17" ht="39" customHeight="1" x14ac:dyDescent="0.55000000000000004">
      <c r="A14" s="98" t="s">
        <v>176</v>
      </c>
      <c r="C14" s="18">
        <v>0</v>
      </c>
      <c r="D14" s="92"/>
      <c r="E14" s="18">
        <v>0</v>
      </c>
      <c r="F14" s="92"/>
      <c r="G14" s="18">
        <v>0</v>
      </c>
      <c r="H14" s="92"/>
      <c r="I14" s="18">
        <v>0</v>
      </c>
      <c r="J14" s="92"/>
      <c r="K14" s="92">
        <v>49000000</v>
      </c>
      <c r="L14" s="92"/>
      <c r="M14" s="92">
        <v>-38102759</v>
      </c>
      <c r="N14" s="92"/>
      <c r="O14" s="92">
        <v>-364755000</v>
      </c>
      <c r="P14" s="129"/>
      <c r="Q14" s="18">
        <v>12941727333</v>
      </c>
    </row>
    <row r="15" spans="1:17" ht="39" customHeight="1" x14ac:dyDescent="0.55000000000000004">
      <c r="A15" s="98" t="s">
        <v>177</v>
      </c>
      <c r="C15" s="18">
        <v>0</v>
      </c>
      <c r="D15" s="92"/>
      <c r="E15" s="18">
        <v>0</v>
      </c>
      <c r="F15" s="92"/>
      <c r="G15" s="18">
        <v>0</v>
      </c>
      <c r="H15" s="92"/>
      <c r="I15" s="18">
        <v>0</v>
      </c>
      <c r="J15" s="92"/>
      <c r="K15" s="92">
        <v>313050000</v>
      </c>
      <c r="L15" s="92"/>
      <c r="M15" s="92">
        <v>-52741269</v>
      </c>
      <c r="N15" s="92"/>
      <c r="O15" s="92">
        <v>-415728000</v>
      </c>
      <c r="P15" s="129"/>
      <c r="Q15" s="18">
        <v>10041497421</v>
      </c>
    </row>
    <row r="16" spans="1:17" ht="39" customHeight="1" x14ac:dyDescent="0.55000000000000004">
      <c r="A16" s="98" t="s">
        <v>179</v>
      </c>
      <c r="C16" s="18">
        <v>0</v>
      </c>
      <c r="D16" s="92"/>
      <c r="E16" s="18">
        <v>0</v>
      </c>
      <c r="F16" s="92"/>
      <c r="G16" s="18">
        <v>0</v>
      </c>
      <c r="H16" s="92"/>
      <c r="I16" s="18">
        <v>0</v>
      </c>
      <c r="J16" s="92"/>
      <c r="K16" s="92">
        <v>69908000</v>
      </c>
      <c r="L16" s="92"/>
      <c r="M16" s="92">
        <v>-2327143</v>
      </c>
      <c r="N16" s="92"/>
      <c r="O16" s="92">
        <v>0</v>
      </c>
      <c r="P16" s="129"/>
      <c r="Q16" s="18">
        <v>8694525681</v>
      </c>
    </row>
    <row r="17" spans="1:17" ht="39" customHeight="1" x14ac:dyDescent="0.55000000000000004">
      <c r="A17" s="98" t="s">
        <v>178</v>
      </c>
      <c r="C17" s="18">
        <v>0</v>
      </c>
      <c r="D17" s="92"/>
      <c r="E17" s="18">
        <v>0</v>
      </c>
      <c r="F17" s="92"/>
      <c r="G17" s="18">
        <v>0</v>
      </c>
      <c r="H17" s="92"/>
      <c r="I17" s="18">
        <v>0</v>
      </c>
      <c r="J17" s="92"/>
      <c r="K17" s="92">
        <v>237990000</v>
      </c>
      <c r="L17" s="92"/>
      <c r="M17" s="92">
        <v>-158582053</v>
      </c>
      <c r="N17" s="92"/>
      <c r="O17" s="92">
        <v>-1525693000</v>
      </c>
      <c r="P17" s="129"/>
      <c r="Q17" s="18">
        <v>8367372544</v>
      </c>
    </row>
    <row r="18" spans="1:17" ht="39" customHeight="1" x14ac:dyDescent="0.55000000000000004">
      <c r="A18" s="98" t="s">
        <v>180</v>
      </c>
      <c r="C18" s="18">
        <v>85365000</v>
      </c>
      <c r="D18" s="92"/>
      <c r="E18" s="18">
        <v>0</v>
      </c>
      <c r="F18" s="92"/>
      <c r="G18" s="18">
        <v>0</v>
      </c>
      <c r="H18" s="92"/>
      <c r="I18" s="18">
        <v>8187717453</v>
      </c>
      <c r="J18" s="92"/>
      <c r="K18" s="92">
        <v>85365000</v>
      </c>
      <c r="L18" s="92"/>
      <c r="M18" s="92">
        <v>-2195926</v>
      </c>
      <c r="N18" s="92"/>
      <c r="O18" s="92">
        <v>0</v>
      </c>
      <c r="P18" s="129"/>
      <c r="Q18" s="18">
        <v>8187717453</v>
      </c>
    </row>
    <row r="19" spans="1:17" ht="39" customHeight="1" x14ac:dyDescent="0.55000000000000004">
      <c r="A19" s="98" t="s">
        <v>181</v>
      </c>
      <c r="C19" s="18">
        <v>0</v>
      </c>
      <c r="D19" s="92"/>
      <c r="E19" s="18">
        <v>0</v>
      </c>
      <c r="F19" s="92"/>
      <c r="G19" s="18">
        <v>0</v>
      </c>
      <c r="H19" s="92"/>
      <c r="I19" s="18">
        <v>0</v>
      </c>
      <c r="J19" s="92"/>
      <c r="K19" s="92">
        <v>83000000</v>
      </c>
      <c r="L19" s="92"/>
      <c r="M19" s="92">
        <v>-1627459</v>
      </c>
      <c r="N19" s="92"/>
      <c r="O19" s="92">
        <v>0</v>
      </c>
      <c r="P19" s="129"/>
      <c r="Q19" s="18">
        <v>5648574079</v>
      </c>
    </row>
    <row r="20" spans="1:17" ht="39" customHeight="1" x14ac:dyDescent="0.55000000000000004">
      <c r="A20" s="98" t="s">
        <v>182</v>
      </c>
      <c r="C20" s="18">
        <v>0</v>
      </c>
      <c r="D20" s="92"/>
      <c r="E20" s="18">
        <v>0</v>
      </c>
      <c r="F20" s="92"/>
      <c r="G20" s="18">
        <v>0</v>
      </c>
      <c r="H20" s="92"/>
      <c r="I20" s="18">
        <v>0</v>
      </c>
      <c r="J20" s="92"/>
      <c r="K20" s="92">
        <v>200000000</v>
      </c>
      <c r="L20" s="92"/>
      <c r="M20" s="92">
        <v>-6564764</v>
      </c>
      <c r="N20" s="92"/>
      <c r="O20" s="92">
        <v>0</v>
      </c>
      <c r="P20" s="129"/>
      <c r="Q20" s="18">
        <v>4653581121</v>
      </c>
    </row>
    <row r="21" spans="1:17" ht="39" customHeight="1" x14ac:dyDescent="0.55000000000000004">
      <c r="A21" s="98" t="s">
        <v>183</v>
      </c>
      <c r="C21" s="18">
        <v>0</v>
      </c>
      <c r="D21" s="92"/>
      <c r="E21" s="18">
        <v>0</v>
      </c>
      <c r="F21" s="92"/>
      <c r="G21" s="18">
        <v>0</v>
      </c>
      <c r="H21" s="92"/>
      <c r="I21" s="18">
        <v>0</v>
      </c>
      <c r="J21" s="92"/>
      <c r="K21" s="92">
        <v>82000000</v>
      </c>
      <c r="L21" s="92"/>
      <c r="M21" s="92">
        <v>-1413455</v>
      </c>
      <c r="N21" s="92"/>
      <c r="O21" s="92">
        <v>0</v>
      </c>
      <c r="P21" s="129"/>
      <c r="Q21" s="18">
        <v>3569790982</v>
      </c>
    </row>
    <row r="22" spans="1:17" ht="39" customHeight="1" x14ac:dyDescent="0.55000000000000004">
      <c r="A22" s="98" t="s">
        <v>184</v>
      </c>
      <c r="C22" s="18">
        <v>0</v>
      </c>
      <c r="D22" s="92"/>
      <c r="E22" s="18">
        <v>0</v>
      </c>
      <c r="F22" s="92"/>
      <c r="G22" s="18">
        <v>0</v>
      </c>
      <c r="H22" s="92"/>
      <c r="I22" s="18">
        <v>0</v>
      </c>
      <c r="J22" s="92"/>
      <c r="K22" s="92">
        <v>494072367</v>
      </c>
      <c r="L22" s="92"/>
      <c r="M22" s="92">
        <v>-10414628</v>
      </c>
      <c r="N22" s="92"/>
      <c r="O22" s="92">
        <v>0</v>
      </c>
      <c r="P22" s="129"/>
      <c r="Q22" s="18">
        <v>2845967378</v>
      </c>
    </row>
    <row r="23" spans="1:17" ht="39" customHeight="1" thickBot="1" x14ac:dyDescent="0.6">
      <c r="A23" s="98" t="s">
        <v>185</v>
      </c>
      <c r="C23" s="23">
        <v>0</v>
      </c>
      <c r="D23" s="92"/>
      <c r="E23" s="23">
        <v>0</v>
      </c>
      <c r="F23" s="92"/>
      <c r="G23" s="23">
        <v>0</v>
      </c>
      <c r="H23" s="92"/>
      <c r="I23" s="23">
        <v>0</v>
      </c>
      <c r="J23" s="92"/>
      <c r="K23" s="132">
        <v>17367168</v>
      </c>
      <c r="L23" s="92"/>
      <c r="M23" s="132">
        <v>-904482</v>
      </c>
      <c r="N23" s="92"/>
      <c r="O23" s="132">
        <v>0</v>
      </c>
      <c r="P23" s="129"/>
      <c r="Q23" s="23">
        <v>2722447714</v>
      </c>
    </row>
    <row r="24" spans="1:17" ht="39" customHeight="1" thickBot="1" x14ac:dyDescent="0.65">
      <c r="A24" s="130" t="s">
        <v>127</v>
      </c>
      <c r="C24" s="136">
        <f>SUM(C9:C23)</f>
        <v>404578000</v>
      </c>
      <c r="D24" s="118"/>
      <c r="E24" s="136">
        <f>SUM(E9:E23)</f>
        <v>-16097250</v>
      </c>
      <c r="F24" s="118"/>
      <c r="G24" s="136">
        <f>SUM(G9:G23)</f>
        <v>-160972500</v>
      </c>
      <c r="H24" s="118"/>
      <c r="I24" s="136">
        <f>SUM(I9:I23)</f>
        <v>26272255966</v>
      </c>
      <c r="J24" s="118"/>
      <c r="K24" s="137">
        <f>SUM(K9:K23)</f>
        <v>3534611517</v>
      </c>
      <c r="L24" s="118"/>
      <c r="M24" s="137">
        <f>SUM(M9:M23)</f>
        <v>-342845904</v>
      </c>
      <c r="N24" s="118"/>
      <c r="O24" s="137">
        <f>SUM(O9:O23)</f>
        <v>-2467148500</v>
      </c>
      <c r="P24" s="138"/>
      <c r="Q24" s="136">
        <f>SUM(Q9:Q23)</f>
        <v>195614103023</v>
      </c>
    </row>
    <row r="25" spans="1:17" ht="39" customHeight="1" x14ac:dyDescent="0.55000000000000004">
      <c r="A25" s="98"/>
      <c r="C25" s="18"/>
      <c r="D25" s="92"/>
      <c r="E25" s="18"/>
      <c r="F25" s="92"/>
      <c r="G25" s="18"/>
      <c r="H25" s="92"/>
      <c r="I25" s="18"/>
      <c r="J25" s="92"/>
      <c r="K25" s="92"/>
      <c r="L25" s="92"/>
      <c r="M25" s="92"/>
      <c r="N25" s="92"/>
      <c r="O25" s="92"/>
      <c r="P25" s="129"/>
      <c r="Q25" s="18"/>
    </row>
    <row r="26" spans="1:17" ht="39" customHeight="1" x14ac:dyDescent="0.4">
      <c r="A26" s="158" t="s">
        <v>0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</row>
    <row r="27" spans="1:17" ht="39" customHeight="1" x14ac:dyDescent="0.4">
      <c r="A27" s="158" t="s">
        <v>81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</row>
    <row r="28" spans="1:17" ht="39" customHeight="1" x14ac:dyDescent="0.4">
      <c r="A28" s="158" t="s">
        <v>140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7" ht="39" customHeight="1" x14ac:dyDescent="0.4"/>
    <row r="30" spans="1:17" ht="39" customHeight="1" x14ac:dyDescent="0.4">
      <c r="A30" s="159" t="s">
        <v>200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</row>
    <row r="31" spans="1:17" ht="39" customHeight="1" x14ac:dyDescent="0.85"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1:17" ht="39" customHeight="1" thickBot="1" x14ac:dyDescent="0.9">
      <c r="C32" s="172" t="s">
        <v>148</v>
      </c>
      <c r="D32" s="172"/>
      <c r="E32" s="172"/>
      <c r="F32" s="172"/>
      <c r="G32" s="172"/>
      <c r="H32" s="172"/>
      <c r="I32" s="172"/>
      <c r="J32" s="112"/>
      <c r="K32" s="172" t="s">
        <v>149</v>
      </c>
      <c r="L32" s="172"/>
      <c r="M32" s="172"/>
      <c r="N32" s="172"/>
      <c r="O32" s="172"/>
      <c r="P32" s="172"/>
      <c r="Q32" s="172"/>
    </row>
    <row r="33" spans="1:17" ht="39" customHeight="1" thickBot="1" x14ac:dyDescent="0.7">
      <c r="A33" s="96" t="s">
        <v>130</v>
      </c>
      <c r="B33" s="114"/>
      <c r="C33" s="96" t="s">
        <v>9</v>
      </c>
      <c r="D33" s="128"/>
      <c r="E33" s="96" t="s">
        <v>167</v>
      </c>
      <c r="F33" s="128"/>
      <c r="G33" s="96" t="s">
        <v>118</v>
      </c>
      <c r="H33" s="128"/>
      <c r="I33" s="96" t="s">
        <v>119</v>
      </c>
      <c r="J33" s="114"/>
      <c r="K33" s="96" t="s">
        <v>9</v>
      </c>
      <c r="L33" s="114"/>
      <c r="M33" s="96" t="s">
        <v>167</v>
      </c>
      <c r="N33" s="114"/>
      <c r="O33" s="96" t="s">
        <v>118</v>
      </c>
      <c r="P33" s="114"/>
      <c r="Q33" s="96" t="s">
        <v>119</v>
      </c>
    </row>
    <row r="34" spans="1:17" ht="39" customHeight="1" x14ac:dyDescent="0.65">
      <c r="A34" s="100" t="s">
        <v>128</v>
      </c>
      <c r="B34" s="114"/>
      <c r="C34" s="39">
        <f>SUM(C24)</f>
        <v>404578000</v>
      </c>
      <c r="D34" s="139"/>
      <c r="E34" s="39">
        <f>SUM(E24)</f>
        <v>-16097250</v>
      </c>
      <c r="F34" s="139"/>
      <c r="G34" s="39">
        <f>SUM(G24)</f>
        <v>-160972500</v>
      </c>
      <c r="H34" s="139"/>
      <c r="I34" s="39">
        <f>SUM(I24)</f>
        <v>26272255966</v>
      </c>
      <c r="J34" s="129"/>
      <c r="K34" s="39">
        <f>SUM(K24)</f>
        <v>3534611517</v>
      </c>
      <c r="L34" s="129"/>
      <c r="M34" s="39">
        <f>SUM(M24)</f>
        <v>-342845904</v>
      </c>
      <c r="N34" s="129"/>
      <c r="O34" s="39">
        <f>SUM(O24)</f>
        <v>-2467148500</v>
      </c>
      <c r="P34" s="129"/>
      <c r="Q34" s="39">
        <f>SUM(Q24)</f>
        <v>195614103023</v>
      </c>
    </row>
    <row r="35" spans="1:17" ht="39" customHeight="1" x14ac:dyDescent="0.55000000000000004">
      <c r="A35" s="98" t="s">
        <v>186</v>
      </c>
      <c r="C35" s="18">
        <v>4260000</v>
      </c>
      <c r="D35" s="92"/>
      <c r="E35" s="18">
        <v>0</v>
      </c>
      <c r="F35" s="92"/>
      <c r="G35" s="18">
        <v>0</v>
      </c>
      <c r="H35" s="92"/>
      <c r="I35" s="18">
        <v>2432450151</v>
      </c>
      <c r="J35" s="92"/>
      <c r="K35" s="92">
        <v>4260000</v>
      </c>
      <c r="L35" s="92"/>
      <c r="M35" s="92">
        <v>-636206</v>
      </c>
      <c r="N35" s="92"/>
      <c r="O35" s="92">
        <v>0</v>
      </c>
      <c r="P35" s="129"/>
      <c r="Q35" s="18">
        <v>2432450151</v>
      </c>
    </row>
    <row r="36" spans="1:17" ht="39" customHeight="1" x14ac:dyDescent="0.55000000000000004">
      <c r="A36" s="98" t="s">
        <v>187</v>
      </c>
      <c r="C36" s="18">
        <v>37679000</v>
      </c>
      <c r="D36" s="92"/>
      <c r="E36" s="18">
        <v>0</v>
      </c>
      <c r="F36" s="92"/>
      <c r="G36" s="18">
        <v>0</v>
      </c>
      <c r="H36" s="92"/>
      <c r="I36" s="18">
        <v>-7</v>
      </c>
      <c r="J36" s="92"/>
      <c r="K36" s="92">
        <v>37679000</v>
      </c>
      <c r="L36" s="92"/>
      <c r="M36" s="92">
        <v>-718063</v>
      </c>
      <c r="N36" s="92"/>
      <c r="O36" s="92">
        <v>0</v>
      </c>
      <c r="P36" s="129"/>
      <c r="Q36" s="18">
        <v>2299163039</v>
      </c>
    </row>
    <row r="37" spans="1:17" ht="39" customHeight="1" x14ac:dyDescent="0.55000000000000004">
      <c r="A37" s="98" t="s">
        <v>188</v>
      </c>
      <c r="C37" s="18">
        <v>0</v>
      </c>
      <c r="D37" s="92"/>
      <c r="E37" s="18">
        <v>0</v>
      </c>
      <c r="F37" s="92"/>
      <c r="G37" s="18">
        <v>0</v>
      </c>
      <c r="H37" s="92"/>
      <c r="I37" s="18">
        <v>0</v>
      </c>
      <c r="J37" s="92"/>
      <c r="K37" s="92">
        <v>39314847</v>
      </c>
      <c r="L37" s="92"/>
      <c r="M37" s="92">
        <v>-606855</v>
      </c>
      <c r="N37" s="92"/>
      <c r="O37" s="92">
        <v>0</v>
      </c>
      <c r="P37" s="129"/>
      <c r="Q37" s="18">
        <v>1879149631</v>
      </c>
    </row>
    <row r="38" spans="1:17" ht="39" customHeight="1" x14ac:dyDescent="0.55000000000000004">
      <c r="A38" s="98" t="s">
        <v>189</v>
      </c>
      <c r="B38" s="134"/>
      <c r="C38" s="18">
        <v>0</v>
      </c>
      <c r="D38" s="18"/>
      <c r="E38" s="18">
        <v>0</v>
      </c>
      <c r="F38" s="18"/>
      <c r="G38" s="18">
        <v>0</v>
      </c>
      <c r="H38" s="18"/>
      <c r="I38" s="18">
        <v>0</v>
      </c>
      <c r="J38" s="18"/>
      <c r="K38" s="18">
        <v>91678713</v>
      </c>
      <c r="L38" s="18"/>
      <c r="M38" s="18">
        <v>-224170</v>
      </c>
      <c r="N38" s="18"/>
      <c r="O38" s="18">
        <v>0</v>
      </c>
      <c r="P38" s="135"/>
      <c r="Q38" s="18">
        <v>1100694816</v>
      </c>
    </row>
    <row r="39" spans="1:17" ht="39" customHeight="1" x14ac:dyDescent="0.55000000000000004">
      <c r="A39" s="98" t="s">
        <v>190</v>
      </c>
      <c r="B39" s="134"/>
      <c r="C39" s="18">
        <v>0</v>
      </c>
      <c r="D39" s="18"/>
      <c r="E39" s="18">
        <v>0</v>
      </c>
      <c r="F39" s="18"/>
      <c r="G39" s="18">
        <v>0</v>
      </c>
      <c r="H39" s="18"/>
      <c r="I39" s="18">
        <v>0</v>
      </c>
      <c r="J39" s="18"/>
      <c r="K39" s="18">
        <v>3280200</v>
      </c>
      <c r="L39" s="18"/>
      <c r="M39" s="18">
        <v>3282382</v>
      </c>
      <c r="N39" s="18"/>
      <c r="O39" s="18">
        <v>-32823818</v>
      </c>
      <c r="P39" s="135"/>
      <c r="Q39" s="18">
        <v>638684427</v>
      </c>
    </row>
    <row r="40" spans="1:17" ht="39" customHeight="1" x14ac:dyDescent="0.55000000000000004">
      <c r="A40" s="98" t="s">
        <v>191</v>
      </c>
      <c r="B40" s="134"/>
      <c r="C40" s="18">
        <v>0</v>
      </c>
      <c r="D40" s="18"/>
      <c r="E40" s="18">
        <v>0</v>
      </c>
      <c r="F40" s="18"/>
      <c r="G40" s="18">
        <v>0</v>
      </c>
      <c r="H40" s="18"/>
      <c r="I40" s="18">
        <v>0</v>
      </c>
      <c r="J40" s="18"/>
      <c r="K40" s="18">
        <v>81721000</v>
      </c>
      <c r="L40" s="18"/>
      <c r="M40" s="18">
        <v>-1454119</v>
      </c>
      <c r="N40" s="18"/>
      <c r="O40" s="18">
        <v>0</v>
      </c>
      <c r="P40" s="135"/>
      <c r="Q40" s="18">
        <v>569880595</v>
      </c>
    </row>
    <row r="41" spans="1:17" ht="39" customHeight="1" x14ac:dyDescent="0.55000000000000004">
      <c r="A41" s="98" t="s">
        <v>192</v>
      </c>
      <c r="B41" s="134"/>
      <c r="C41" s="18">
        <v>0</v>
      </c>
      <c r="D41" s="18"/>
      <c r="E41" s="18">
        <v>0</v>
      </c>
      <c r="F41" s="18"/>
      <c r="G41" s="18">
        <v>0</v>
      </c>
      <c r="H41" s="18"/>
      <c r="I41" s="18">
        <v>0</v>
      </c>
      <c r="J41" s="18"/>
      <c r="K41" s="18">
        <v>88000000</v>
      </c>
      <c r="L41" s="18"/>
      <c r="M41" s="18">
        <v>0</v>
      </c>
      <c r="N41" s="18"/>
      <c r="O41" s="18">
        <v>0</v>
      </c>
      <c r="P41" s="135"/>
      <c r="Q41" s="18">
        <v>391285672</v>
      </c>
    </row>
    <row r="42" spans="1:17" ht="39" customHeight="1" x14ac:dyDescent="0.55000000000000004">
      <c r="A42" s="98" t="s">
        <v>193</v>
      </c>
      <c r="B42" s="134"/>
      <c r="C42" s="18">
        <v>0</v>
      </c>
      <c r="D42" s="18"/>
      <c r="E42" s="18">
        <v>0</v>
      </c>
      <c r="F42" s="18"/>
      <c r="G42" s="18">
        <v>0</v>
      </c>
      <c r="H42" s="18"/>
      <c r="I42" s="18">
        <v>0</v>
      </c>
      <c r="J42" s="18"/>
      <c r="K42" s="18">
        <v>4438920</v>
      </c>
      <c r="L42" s="18"/>
      <c r="M42" s="18">
        <v>0</v>
      </c>
      <c r="N42" s="18"/>
      <c r="O42" s="18">
        <v>0</v>
      </c>
      <c r="P42" s="135"/>
      <c r="Q42" s="18">
        <v>65180344</v>
      </c>
    </row>
    <row r="43" spans="1:17" ht="39" customHeight="1" x14ac:dyDescent="0.55000000000000004">
      <c r="A43" s="98" t="s">
        <v>194</v>
      </c>
      <c r="B43" s="134"/>
      <c r="C43" s="18">
        <v>0</v>
      </c>
      <c r="D43" s="18"/>
      <c r="E43" s="18">
        <v>0</v>
      </c>
      <c r="F43" s="18"/>
      <c r="G43" s="18">
        <v>0</v>
      </c>
      <c r="H43" s="18"/>
      <c r="I43" s="18">
        <v>0</v>
      </c>
      <c r="J43" s="18"/>
      <c r="K43" s="18">
        <v>1699800</v>
      </c>
      <c r="L43" s="18"/>
      <c r="M43" s="18">
        <v>-17064</v>
      </c>
      <c r="N43" s="18"/>
      <c r="O43" s="18">
        <v>0</v>
      </c>
      <c r="P43" s="135"/>
      <c r="Q43" s="18">
        <v>32287450</v>
      </c>
    </row>
    <row r="44" spans="1:17" ht="39" customHeight="1" x14ac:dyDescent="0.55000000000000004">
      <c r="A44" s="98" t="s">
        <v>195</v>
      </c>
      <c r="B44" s="134"/>
      <c r="C44" s="18">
        <v>0</v>
      </c>
      <c r="D44" s="18"/>
      <c r="E44" s="18">
        <v>0</v>
      </c>
      <c r="F44" s="18"/>
      <c r="G44" s="18">
        <v>0</v>
      </c>
      <c r="H44" s="18"/>
      <c r="I44" s="18">
        <v>0</v>
      </c>
      <c r="J44" s="18"/>
      <c r="K44" s="18">
        <v>3000000</v>
      </c>
      <c r="L44" s="18"/>
      <c r="M44" s="18">
        <v>0</v>
      </c>
      <c r="N44" s="18"/>
      <c r="O44" s="18">
        <v>0</v>
      </c>
      <c r="P44" s="135"/>
      <c r="Q44" s="18">
        <v>8996148</v>
      </c>
    </row>
    <row r="45" spans="1:17" ht="39" customHeight="1" x14ac:dyDescent="0.55000000000000004">
      <c r="A45" s="98" t="s">
        <v>196</v>
      </c>
      <c r="B45" s="134"/>
      <c r="C45" s="18">
        <v>22000000</v>
      </c>
      <c r="D45" s="18"/>
      <c r="E45" s="18">
        <v>-3193800</v>
      </c>
      <c r="F45" s="18"/>
      <c r="G45" s="18">
        <v>-31938000</v>
      </c>
      <c r="H45" s="18"/>
      <c r="I45" s="18">
        <v>-74644702</v>
      </c>
      <c r="J45" s="18"/>
      <c r="K45" s="18">
        <v>22000000</v>
      </c>
      <c r="L45" s="18"/>
      <c r="M45" s="18">
        <v>-4202577</v>
      </c>
      <c r="N45" s="18"/>
      <c r="O45" s="18">
        <v>-31938000</v>
      </c>
      <c r="P45" s="135"/>
      <c r="Q45" s="18">
        <v>-74644702</v>
      </c>
    </row>
    <row r="46" spans="1:17" ht="39" customHeight="1" x14ac:dyDescent="0.55000000000000004">
      <c r="A46" s="98" t="s">
        <v>197</v>
      </c>
      <c r="B46" s="134"/>
      <c r="C46" s="18">
        <v>0</v>
      </c>
      <c r="D46" s="18"/>
      <c r="E46" s="18">
        <v>0</v>
      </c>
      <c r="F46" s="18"/>
      <c r="G46" s="18">
        <v>0</v>
      </c>
      <c r="H46" s="18"/>
      <c r="I46" s="18">
        <v>0</v>
      </c>
      <c r="J46" s="18"/>
      <c r="K46" s="18">
        <v>1699800</v>
      </c>
      <c r="L46" s="18"/>
      <c r="M46" s="18">
        <v>-28447</v>
      </c>
      <c r="N46" s="18"/>
      <c r="O46" s="18">
        <v>0</v>
      </c>
      <c r="P46" s="135"/>
      <c r="Q46" s="18">
        <v>-28932474</v>
      </c>
    </row>
    <row r="47" spans="1:17" ht="39" customHeight="1" x14ac:dyDescent="0.55000000000000004">
      <c r="A47" s="98" t="s">
        <v>198</v>
      </c>
      <c r="B47" s="134"/>
      <c r="C47" s="18">
        <v>0</v>
      </c>
      <c r="D47" s="18"/>
      <c r="E47" s="18">
        <v>0</v>
      </c>
      <c r="F47" s="18"/>
      <c r="G47" s="18">
        <v>0</v>
      </c>
      <c r="H47" s="18"/>
      <c r="I47" s="18">
        <v>0</v>
      </c>
      <c r="J47" s="18"/>
      <c r="K47" s="18">
        <v>96089694</v>
      </c>
      <c r="L47" s="18"/>
      <c r="M47" s="18">
        <v>-24222456</v>
      </c>
      <c r="N47" s="18"/>
      <c r="O47" s="18">
        <v>0</v>
      </c>
      <c r="P47" s="135"/>
      <c r="Q47" s="18">
        <v>-404194323</v>
      </c>
    </row>
    <row r="48" spans="1:17" ht="39" customHeight="1" thickBot="1" x14ac:dyDescent="0.6">
      <c r="A48" s="98" t="s">
        <v>199</v>
      </c>
      <c r="B48" s="134"/>
      <c r="C48" s="18">
        <v>0</v>
      </c>
      <c r="D48" s="18"/>
      <c r="E48" s="18">
        <v>0</v>
      </c>
      <c r="F48" s="18"/>
      <c r="G48" s="18">
        <v>0</v>
      </c>
      <c r="H48" s="18"/>
      <c r="I48" s="18">
        <v>0</v>
      </c>
      <c r="J48" s="18"/>
      <c r="K48" s="23">
        <v>70898658</v>
      </c>
      <c r="L48" s="18"/>
      <c r="M48" s="23">
        <v>-12388648</v>
      </c>
      <c r="N48" s="18"/>
      <c r="O48" s="23">
        <v>0</v>
      </c>
      <c r="P48" s="135"/>
      <c r="Q48" s="23">
        <v>-434820619</v>
      </c>
    </row>
    <row r="49" spans="1:17" ht="39" customHeight="1" thickBot="1" x14ac:dyDescent="0.6">
      <c r="A49" s="130" t="s">
        <v>60</v>
      </c>
      <c r="C49" s="126">
        <f>SUM(C34:C48)</f>
        <v>468517000</v>
      </c>
      <c r="D49" s="129"/>
      <c r="E49" s="126">
        <f>SUM(E34:E48)</f>
        <v>-19291050</v>
      </c>
      <c r="F49" s="118"/>
      <c r="G49" s="126">
        <f>SUM(G34:G48)</f>
        <v>-192910500</v>
      </c>
      <c r="H49" s="118"/>
      <c r="I49" s="126">
        <f>SUM(I34:I48)</f>
        <v>28630061408</v>
      </c>
      <c r="J49" s="118"/>
      <c r="K49" s="131">
        <f>SUM(K34:K48)</f>
        <v>4080372149</v>
      </c>
      <c r="L49" s="118"/>
      <c r="M49" s="131">
        <f>SUM(M34:M48)</f>
        <v>-384062127</v>
      </c>
      <c r="N49" s="118"/>
      <c r="O49" s="131">
        <f>SUM(O34:O48)</f>
        <v>-2531910318</v>
      </c>
      <c r="P49" s="118"/>
      <c r="Q49" s="126">
        <f>SUM(Q34:Q48)</f>
        <v>204089283178</v>
      </c>
    </row>
    <row r="50" spans="1:17" ht="21.75" customHeight="1" thickTop="1" x14ac:dyDescent="0.4">
      <c r="A50" s="121"/>
      <c r="C50" s="121"/>
      <c r="E50" s="121"/>
      <c r="G50" s="121"/>
      <c r="I50" s="121"/>
      <c r="Q50" s="121"/>
    </row>
    <row r="51" spans="1:17" ht="21.75" customHeight="1" x14ac:dyDescent="0.4">
      <c r="A51" s="12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</row>
    <row r="52" spans="1:17" ht="21.75" customHeight="1" x14ac:dyDescent="0.4">
      <c r="A52" s="121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</row>
    <row r="53" spans="1:17" ht="21.75" customHeight="1" x14ac:dyDescent="0.4">
      <c r="A53" s="12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</row>
  </sheetData>
  <mergeCells count="14">
    <mergeCell ref="A1:Q1"/>
    <mergeCell ref="A2:Q2"/>
    <mergeCell ref="A3:Q3"/>
    <mergeCell ref="A5:Q5"/>
    <mergeCell ref="C7:I7"/>
    <mergeCell ref="C6:Q6"/>
    <mergeCell ref="K7:Q7"/>
    <mergeCell ref="C32:I32"/>
    <mergeCell ref="K32:Q32"/>
    <mergeCell ref="A26:Q26"/>
    <mergeCell ref="A27:Q27"/>
    <mergeCell ref="A28:Q28"/>
    <mergeCell ref="A30:Q30"/>
    <mergeCell ref="C31:Q31"/>
  </mergeCells>
  <pageMargins left="0.39" right="0.39" top="0.39" bottom="0.39" header="0" footer="0"/>
  <pageSetup scale="52" fitToHeight="0" orientation="landscape" r:id="rId1"/>
  <rowBreaks count="1" manualBreakCount="1">
    <brk id="24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85"/>
  <sheetViews>
    <sheetView rightToLeft="1" view="pageBreakPreview" topLeftCell="A6" zoomScale="80" zoomScaleNormal="100" zoomScaleSheetLayoutView="80" workbookViewId="0">
      <selection activeCell="C82" sqref="C82:Y84"/>
    </sheetView>
  </sheetViews>
  <sheetFormatPr defaultRowHeight="12.75" x14ac:dyDescent="0.2"/>
  <cols>
    <col min="1" max="1" width="39.140625" customWidth="1"/>
    <col min="2" max="2" width="1.42578125" customWidth="1"/>
    <col min="3" max="3" width="16.7109375" bestFit="1" customWidth="1"/>
    <col min="4" max="4" width="1.42578125" customWidth="1"/>
    <col min="5" max="5" width="22.7109375" bestFit="1" customWidth="1"/>
    <col min="6" max="6" width="1.42578125" customWidth="1"/>
    <col min="7" max="7" width="22.42578125" bestFit="1" customWidth="1"/>
    <col min="8" max="8" width="1.42578125" customWidth="1"/>
    <col min="9" max="9" width="17.140625" customWidth="1"/>
    <col min="10" max="10" width="1.42578125" customWidth="1"/>
    <col min="11" max="11" width="17.85546875" bestFit="1" customWidth="1"/>
    <col min="12" max="12" width="1.42578125" customWidth="1"/>
    <col min="13" max="13" width="17.42578125" customWidth="1"/>
    <col min="14" max="14" width="1.42578125" customWidth="1"/>
    <col min="15" max="15" width="22.140625" bestFit="1" customWidth="1"/>
    <col min="16" max="16" width="1.42578125" customWidth="1"/>
    <col min="17" max="17" width="16.7109375" bestFit="1" customWidth="1"/>
    <col min="18" max="18" width="1.42578125" customWidth="1"/>
    <col min="19" max="19" width="23" bestFit="1" customWidth="1"/>
    <col min="20" max="20" width="1.42578125" customWidth="1"/>
    <col min="21" max="21" width="21" bestFit="1" customWidth="1"/>
    <col min="22" max="22" width="1.42578125" customWidth="1"/>
    <col min="23" max="23" width="22.42578125" bestFit="1" customWidth="1"/>
    <col min="24" max="24" width="1.42578125" customWidth="1"/>
    <col min="25" max="25" width="26.28515625" bestFit="1" customWidth="1"/>
    <col min="26" max="26" width="1.42578125" customWidth="1"/>
    <col min="27" max="27" width="21.140625" style="7" bestFit="1" customWidth="1"/>
  </cols>
  <sheetData>
    <row r="1" spans="1:27" ht="40.5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</row>
    <row r="2" spans="1:27" ht="40.5" customHeight="1" x14ac:dyDescent="0.2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</row>
    <row r="3" spans="1:27" ht="40.5" customHeight="1" x14ac:dyDescent="0.2">
      <c r="A3" s="147" t="s">
        <v>123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7" ht="40.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7" ht="40.5" customHeight="1" x14ac:dyDescent="0.2">
      <c r="A5" s="145" t="s">
        <v>124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1:27" ht="40.5" customHeight="1" x14ac:dyDescent="0.2">
      <c r="A6" s="145" t="s">
        <v>125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</row>
    <row r="7" spans="1:27" ht="40.5" customHeight="1" x14ac:dyDescent="0.85">
      <c r="A7" s="2"/>
      <c r="B7" s="2"/>
      <c r="C7" s="150" t="s">
        <v>129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</row>
    <row r="8" spans="1:27" ht="40.5" customHeight="1" thickBot="1" x14ac:dyDescent="0.9">
      <c r="C8" s="146" t="s">
        <v>3</v>
      </c>
      <c r="D8" s="146"/>
      <c r="E8" s="146"/>
      <c r="F8" s="146"/>
      <c r="G8" s="146"/>
      <c r="H8" s="41"/>
      <c r="I8" s="146" t="s">
        <v>4</v>
      </c>
      <c r="J8" s="146"/>
      <c r="K8" s="146"/>
      <c r="L8" s="146"/>
      <c r="M8" s="146"/>
      <c r="N8" s="146"/>
      <c r="O8" s="146"/>
      <c r="P8" s="41"/>
      <c r="Q8" s="146" t="s">
        <v>5</v>
      </c>
      <c r="R8" s="146"/>
      <c r="S8" s="146"/>
      <c r="T8" s="146"/>
      <c r="U8" s="146"/>
      <c r="V8" s="146"/>
      <c r="W8" s="146"/>
      <c r="X8" s="146"/>
      <c r="Y8" s="146"/>
    </row>
    <row r="9" spans="1:27" ht="40.5" customHeight="1" thickBot="1" x14ac:dyDescent="0.35">
      <c r="A9" s="148" t="s">
        <v>8</v>
      </c>
      <c r="B9" s="12"/>
      <c r="C9" s="148" t="s">
        <v>9</v>
      </c>
      <c r="D9" s="16"/>
      <c r="E9" s="148" t="s">
        <v>10</v>
      </c>
      <c r="F9" s="16"/>
      <c r="G9" s="148" t="s">
        <v>11</v>
      </c>
      <c r="H9" s="12"/>
      <c r="I9" s="149" t="s">
        <v>6</v>
      </c>
      <c r="J9" s="149"/>
      <c r="K9" s="149"/>
      <c r="L9" s="16"/>
      <c r="M9" s="149" t="s">
        <v>7</v>
      </c>
      <c r="N9" s="149"/>
      <c r="O9" s="149"/>
      <c r="P9" s="12"/>
      <c r="Q9" s="148" t="s">
        <v>9</v>
      </c>
      <c r="R9" s="16"/>
      <c r="S9" s="148" t="s">
        <v>13</v>
      </c>
      <c r="T9" s="16"/>
      <c r="U9" s="148" t="s">
        <v>10</v>
      </c>
      <c r="V9" s="16"/>
      <c r="W9" s="148" t="s">
        <v>11</v>
      </c>
      <c r="X9" s="16"/>
      <c r="Y9" s="148" t="s">
        <v>14</v>
      </c>
    </row>
    <row r="10" spans="1:27" ht="40.5" customHeight="1" thickBot="1" x14ac:dyDescent="0.35">
      <c r="A10" s="149"/>
      <c r="B10" s="12"/>
      <c r="C10" s="149"/>
      <c r="D10" s="12"/>
      <c r="E10" s="149"/>
      <c r="F10" s="12"/>
      <c r="G10" s="149"/>
      <c r="H10" s="12"/>
      <c r="I10" s="17" t="s">
        <v>9</v>
      </c>
      <c r="J10" s="16"/>
      <c r="K10" s="17" t="s">
        <v>10</v>
      </c>
      <c r="L10" s="12"/>
      <c r="M10" s="17" t="s">
        <v>9</v>
      </c>
      <c r="N10" s="16"/>
      <c r="O10" s="17" t="s">
        <v>12</v>
      </c>
      <c r="P10" s="12"/>
      <c r="Q10" s="149"/>
      <c r="R10" s="12"/>
      <c r="S10" s="149"/>
      <c r="T10" s="12"/>
      <c r="U10" s="149"/>
      <c r="V10" s="12"/>
      <c r="W10" s="149"/>
      <c r="X10" s="12"/>
      <c r="Y10" s="149"/>
    </row>
    <row r="11" spans="1:27" ht="40.5" customHeight="1" x14ac:dyDescent="0.2">
      <c r="A11" s="11" t="s">
        <v>17</v>
      </c>
      <c r="B11" s="8"/>
      <c r="C11" s="18">
        <v>735418411</v>
      </c>
      <c r="D11" s="19"/>
      <c r="E11" s="18">
        <v>478040144316</v>
      </c>
      <c r="F11" s="19"/>
      <c r="G11" s="18">
        <v>424735792115</v>
      </c>
      <c r="H11" s="19"/>
      <c r="I11" s="18">
        <v>0</v>
      </c>
      <c r="J11" s="19"/>
      <c r="K11" s="18">
        <v>0</v>
      </c>
      <c r="L11" s="19"/>
      <c r="M11" s="18">
        <v>-80358000</v>
      </c>
      <c r="N11" s="19"/>
      <c r="O11" s="18">
        <v>0</v>
      </c>
      <c r="P11" s="19"/>
      <c r="Q11" s="18">
        <v>655060411</v>
      </c>
      <c r="R11" s="19"/>
      <c r="S11" s="18">
        <v>494</v>
      </c>
      <c r="T11" s="19"/>
      <c r="U11" s="18">
        <v>425805458127</v>
      </c>
      <c r="V11" s="19"/>
      <c r="W11" s="18">
        <v>321674423967</v>
      </c>
      <c r="X11" s="20"/>
      <c r="Y11" s="25">
        <f>W11/$AA$11</f>
        <v>0.12634528800954278</v>
      </c>
      <c r="AA11" s="18">
        <v>2545994623422</v>
      </c>
    </row>
    <row r="12" spans="1:27" ht="40.5" customHeight="1" x14ac:dyDescent="0.2">
      <c r="A12" s="11" t="s">
        <v>38</v>
      </c>
      <c r="B12" s="8"/>
      <c r="C12" s="18">
        <v>15829190</v>
      </c>
      <c r="D12" s="19"/>
      <c r="E12" s="18">
        <v>183606917943</v>
      </c>
      <c r="F12" s="19"/>
      <c r="G12" s="18">
        <v>213209335629</v>
      </c>
      <c r="H12" s="19"/>
      <c r="I12" s="18">
        <v>0</v>
      </c>
      <c r="J12" s="19"/>
      <c r="K12" s="18">
        <v>0</v>
      </c>
      <c r="L12" s="19"/>
      <c r="M12" s="18">
        <v>0</v>
      </c>
      <c r="N12" s="19"/>
      <c r="O12" s="18">
        <v>0</v>
      </c>
      <c r="P12" s="19"/>
      <c r="Q12" s="18">
        <v>15829190</v>
      </c>
      <c r="R12" s="19"/>
      <c r="S12" s="18">
        <v>11830</v>
      </c>
      <c r="T12" s="19"/>
      <c r="U12" s="18">
        <v>183606917943</v>
      </c>
      <c r="V12" s="19"/>
      <c r="W12" s="18">
        <v>186145124759</v>
      </c>
      <c r="X12" s="20"/>
      <c r="Y12" s="25">
        <f t="shared" ref="Y12:Y79" si="0">W12/$AA$11</f>
        <v>7.3112929244448899E-2</v>
      </c>
    </row>
    <row r="13" spans="1:27" ht="40.5" customHeight="1" x14ac:dyDescent="0.2">
      <c r="A13" s="11" t="s">
        <v>47</v>
      </c>
      <c r="B13" s="8"/>
      <c r="C13" s="18">
        <v>45992129</v>
      </c>
      <c r="D13" s="19"/>
      <c r="E13" s="18">
        <v>341017418768</v>
      </c>
      <c r="F13" s="19"/>
      <c r="G13" s="18">
        <v>367576545692</v>
      </c>
      <c r="H13" s="19"/>
      <c r="I13" s="18">
        <v>0</v>
      </c>
      <c r="J13" s="19"/>
      <c r="K13" s="18">
        <v>0</v>
      </c>
      <c r="L13" s="19"/>
      <c r="M13" s="18">
        <v>-24718684</v>
      </c>
      <c r="N13" s="27"/>
      <c r="O13" s="18">
        <v>-178111986869</v>
      </c>
      <c r="P13" s="19"/>
      <c r="Q13" s="18">
        <v>21273445</v>
      </c>
      <c r="R13" s="19"/>
      <c r="S13" s="18">
        <v>7580</v>
      </c>
      <c r="T13" s="19"/>
      <c r="U13" s="18">
        <v>157736018316</v>
      </c>
      <c r="V13" s="19"/>
      <c r="W13" s="18">
        <v>160293259457</v>
      </c>
      <c r="X13" s="20"/>
      <c r="Y13" s="25">
        <f t="shared" si="0"/>
        <v>6.2958993700290816E-2</v>
      </c>
    </row>
    <row r="14" spans="1:27" ht="40.5" customHeight="1" x14ac:dyDescent="0.2">
      <c r="A14" s="11" t="s">
        <v>31</v>
      </c>
      <c r="B14" s="8"/>
      <c r="C14" s="18">
        <v>3987226</v>
      </c>
      <c r="D14" s="19"/>
      <c r="E14" s="18">
        <v>85850538659</v>
      </c>
      <c r="F14" s="19"/>
      <c r="G14" s="18">
        <v>185610798908</v>
      </c>
      <c r="H14" s="19"/>
      <c r="I14" s="18">
        <v>0</v>
      </c>
      <c r="J14" s="19"/>
      <c r="K14" s="18">
        <v>0</v>
      </c>
      <c r="L14" s="19"/>
      <c r="M14" s="18">
        <v>-500000</v>
      </c>
      <c r="N14" s="27"/>
      <c r="O14" s="18">
        <v>-20721207497</v>
      </c>
      <c r="P14" s="19"/>
      <c r="Q14" s="18">
        <v>3487226</v>
      </c>
      <c r="R14" s="19"/>
      <c r="S14" s="18">
        <v>45370</v>
      </c>
      <c r="T14" s="19"/>
      <c r="U14" s="18">
        <v>75084841073</v>
      </c>
      <c r="V14" s="19"/>
      <c r="W14" s="18">
        <v>157274061730</v>
      </c>
      <c r="X14" s="20"/>
      <c r="Y14" s="25">
        <f t="shared" si="0"/>
        <v>6.1773131915970954E-2</v>
      </c>
    </row>
    <row r="15" spans="1:27" ht="40.5" customHeight="1" x14ac:dyDescent="0.2">
      <c r="A15" s="11" t="s">
        <v>27</v>
      </c>
      <c r="B15" s="8"/>
      <c r="C15" s="18">
        <v>571647</v>
      </c>
      <c r="D15" s="19"/>
      <c r="E15" s="18">
        <v>112063496983</v>
      </c>
      <c r="F15" s="19"/>
      <c r="G15" s="18">
        <v>152443274032</v>
      </c>
      <c r="H15" s="19"/>
      <c r="I15" s="18">
        <v>0</v>
      </c>
      <c r="J15" s="19"/>
      <c r="K15" s="18">
        <v>0</v>
      </c>
      <c r="L15" s="19"/>
      <c r="M15" s="18">
        <v>-10000</v>
      </c>
      <c r="N15" s="27"/>
      <c r="O15" s="18">
        <v>-2698945156</v>
      </c>
      <c r="P15" s="19"/>
      <c r="Q15" s="18">
        <v>561647</v>
      </c>
      <c r="R15" s="19"/>
      <c r="S15" s="18">
        <v>268350</v>
      </c>
      <c r="T15" s="19"/>
      <c r="U15" s="18">
        <v>110103135134</v>
      </c>
      <c r="V15" s="19"/>
      <c r="W15" s="18">
        <v>149821200513</v>
      </c>
      <c r="X15" s="20"/>
      <c r="Y15" s="25">
        <f t="shared" si="0"/>
        <v>5.8845843245194887E-2</v>
      </c>
    </row>
    <row r="16" spans="1:27" ht="40.5" customHeight="1" x14ac:dyDescent="0.2">
      <c r="A16" s="11" t="s">
        <v>55</v>
      </c>
      <c r="B16" s="8"/>
      <c r="C16" s="18">
        <v>10265072</v>
      </c>
      <c r="D16" s="19"/>
      <c r="E16" s="18">
        <v>160768583529</v>
      </c>
      <c r="F16" s="19"/>
      <c r="G16" s="18">
        <v>144896726466</v>
      </c>
      <c r="H16" s="19"/>
      <c r="I16" s="18">
        <v>0</v>
      </c>
      <c r="J16" s="19"/>
      <c r="K16" s="18">
        <v>0</v>
      </c>
      <c r="L16" s="19"/>
      <c r="M16" s="18">
        <v>-100000</v>
      </c>
      <c r="N16" s="27"/>
      <c r="O16" s="18">
        <v>-1312146011</v>
      </c>
      <c r="P16" s="19"/>
      <c r="Q16" s="18">
        <v>10165072</v>
      </c>
      <c r="R16" s="19"/>
      <c r="S16" s="18">
        <v>13900</v>
      </c>
      <c r="T16" s="19"/>
      <c r="U16" s="18">
        <v>159202412503</v>
      </c>
      <c r="V16" s="19"/>
      <c r="W16" s="18">
        <v>140453798520</v>
      </c>
      <c r="X16" s="20"/>
      <c r="Y16" s="25">
        <f t="shared" si="0"/>
        <v>5.5166573105806478E-2</v>
      </c>
    </row>
    <row r="17" spans="1:25" ht="40.5" customHeight="1" x14ac:dyDescent="0.2">
      <c r="A17" s="11" t="s">
        <v>20</v>
      </c>
      <c r="B17" s="8"/>
      <c r="C17" s="18">
        <v>276934158</v>
      </c>
      <c r="D17" s="19"/>
      <c r="E17" s="18">
        <v>195782343032</v>
      </c>
      <c r="F17" s="19"/>
      <c r="G17" s="18">
        <v>174256291048</v>
      </c>
      <c r="H17" s="19"/>
      <c r="I17" s="18">
        <v>0</v>
      </c>
      <c r="J17" s="19"/>
      <c r="K17" s="18">
        <v>0</v>
      </c>
      <c r="L17" s="19"/>
      <c r="M17" s="18">
        <v>-90800000</v>
      </c>
      <c r="N17" s="27"/>
      <c r="O17" s="18">
        <v>-50632537913</v>
      </c>
      <c r="P17" s="19"/>
      <c r="Q17" s="18">
        <v>186134158</v>
      </c>
      <c r="R17" s="19"/>
      <c r="S17" s="18">
        <v>601</v>
      </c>
      <c r="T17" s="19"/>
      <c r="U17" s="18">
        <v>131590056770</v>
      </c>
      <c r="V17" s="19"/>
      <c r="W17" s="18">
        <v>111201022515</v>
      </c>
      <c r="X17" s="20"/>
      <c r="Y17" s="25">
        <f t="shared" si="0"/>
        <v>4.3676848918690107E-2</v>
      </c>
    </row>
    <row r="18" spans="1:25" ht="40.5" customHeight="1" x14ac:dyDescent="0.2">
      <c r="A18" s="11" t="s">
        <v>56</v>
      </c>
      <c r="B18" s="8"/>
      <c r="C18" s="18">
        <v>20731385</v>
      </c>
      <c r="D18" s="19"/>
      <c r="E18" s="18">
        <v>132325075034</v>
      </c>
      <c r="F18" s="19"/>
      <c r="G18" s="18">
        <v>117877950242</v>
      </c>
      <c r="H18" s="19"/>
      <c r="I18" s="18">
        <v>0</v>
      </c>
      <c r="J18" s="19"/>
      <c r="K18" s="18">
        <v>0</v>
      </c>
      <c r="L18" s="19"/>
      <c r="M18" s="18">
        <v>0</v>
      </c>
      <c r="N18" s="27"/>
      <c r="O18" s="18">
        <v>0</v>
      </c>
      <c r="P18" s="19"/>
      <c r="Q18" s="18">
        <v>20731385</v>
      </c>
      <c r="R18" s="19"/>
      <c r="S18" s="18">
        <v>5070</v>
      </c>
      <c r="T18" s="19"/>
      <c r="U18" s="18">
        <v>132325075034</v>
      </c>
      <c r="V18" s="19"/>
      <c r="W18" s="18">
        <v>104482728624</v>
      </c>
      <c r="X18" s="20"/>
      <c r="Y18" s="25">
        <f t="shared" si="0"/>
        <v>4.103807905280165E-2</v>
      </c>
    </row>
    <row r="19" spans="1:25" ht="40.5" customHeight="1" x14ac:dyDescent="0.2">
      <c r="A19" s="11" t="s">
        <v>39</v>
      </c>
      <c r="B19" s="8"/>
      <c r="C19" s="18">
        <v>45124995</v>
      </c>
      <c r="D19" s="19"/>
      <c r="E19" s="18">
        <v>136262036534</v>
      </c>
      <c r="F19" s="19"/>
      <c r="G19" s="18">
        <v>123310522018</v>
      </c>
      <c r="H19" s="19"/>
      <c r="I19" s="18">
        <v>0</v>
      </c>
      <c r="J19" s="19"/>
      <c r="K19" s="18">
        <v>0</v>
      </c>
      <c r="L19" s="19"/>
      <c r="M19" s="18">
        <v>0</v>
      </c>
      <c r="N19" s="27"/>
      <c r="O19" s="18">
        <v>0</v>
      </c>
      <c r="P19" s="19"/>
      <c r="Q19" s="18">
        <v>45124995</v>
      </c>
      <c r="R19" s="19"/>
      <c r="S19" s="18">
        <v>2204</v>
      </c>
      <c r="T19" s="19"/>
      <c r="U19" s="18">
        <v>136262036534</v>
      </c>
      <c r="V19" s="19"/>
      <c r="W19" s="18">
        <v>98863728820</v>
      </c>
      <c r="X19" s="20"/>
      <c r="Y19" s="25">
        <f t="shared" si="0"/>
        <v>3.8831083110112789E-2</v>
      </c>
    </row>
    <row r="20" spans="1:25" ht="40.5" customHeight="1" x14ac:dyDescent="0.2">
      <c r="A20" s="11" t="s">
        <v>58</v>
      </c>
      <c r="B20" s="8"/>
      <c r="C20" s="18">
        <v>10023776</v>
      </c>
      <c r="D20" s="19"/>
      <c r="E20" s="18">
        <v>95450512209</v>
      </c>
      <c r="F20" s="19"/>
      <c r="G20" s="18">
        <v>109107273134</v>
      </c>
      <c r="H20" s="19"/>
      <c r="I20" s="18">
        <v>0</v>
      </c>
      <c r="J20" s="19"/>
      <c r="K20" s="18">
        <v>0</v>
      </c>
      <c r="L20" s="19"/>
      <c r="M20" s="18">
        <v>-200000</v>
      </c>
      <c r="N20" s="27"/>
      <c r="O20" s="18">
        <v>-1759468534</v>
      </c>
      <c r="P20" s="19"/>
      <c r="Q20" s="18">
        <v>9823776</v>
      </c>
      <c r="R20" s="19"/>
      <c r="S20" s="18">
        <v>8430</v>
      </c>
      <c r="T20" s="19"/>
      <c r="U20" s="18">
        <v>93546030061</v>
      </c>
      <c r="V20" s="19"/>
      <c r="W20" s="18">
        <v>82321685811</v>
      </c>
      <c r="X20" s="20"/>
      <c r="Y20" s="25">
        <f t="shared" si="0"/>
        <v>3.2333801907387272E-2</v>
      </c>
    </row>
    <row r="21" spans="1:25" ht="40.5" customHeight="1" x14ac:dyDescent="0.2">
      <c r="A21" s="11" t="s">
        <v>33</v>
      </c>
      <c r="B21" s="8"/>
      <c r="C21" s="18">
        <v>6635066</v>
      </c>
      <c r="D21" s="19"/>
      <c r="E21" s="18">
        <v>44007560882</v>
      </c>
      <c r="F21" s="19"/>
      <c r="G21" s="18">
        <v>95042413818</v>
      </c>
      <c r="H21" s="19"/>
      <c r="I21" s="18">
        <v>0</v>
      </c>
      <c r="J21" s="19"/>
      <c r="K21" s="18">
        <v>0</v>
      </c>
      <c r="L21" s="19"/>
      <c r="M21" s="18">
        <v>-300000</v>
      </c>
      <c r="N21" s="27"/>
      <c r="O21" s="18">
        <v>-3778384060</v>
      </c>
      <c r="P21" s="19"/>
      <c r="Q21" s="18">
        <v>6335066</v>
      </c>
      <c r="R21" s="19"/>
      <c r="S21" s="18">
        <v>13000</v>
      </c>
      <c r="T21" s="19"/>
      <c r="U21" s="18">
        <v>42017788923</v>
      </c>
      <c r="V21" s="19"/>
      <c r="W21" s="18">
        <v>81865840644</v>
      </c>
      <c r="X21" s="20"/>
      <c r="Y21" s="25">
        <f t="shared" si="0"/>
        <v>3.2154757865893065E-2</v>
      </c>
    </row>
    <row r="22" spans="1:25" ht="40.5" customHeight="1" x14ac:dyDescent="0.2">
      <c r="A22" s="11" t="s">
        <v>59</v>
      </c>
      <c r="B22" s="8"/>
      <c r="C22" s="18">
        <v>1446255</v>
      </c>
      <c r="D22" s="19"/>
      <c r="E22" s="21">
        <v>72430489271</v>
      </c>
      <c r="F22" s="19"/>
      <c r="G22" s="21">
        <v>86618399410</v>
      </c>
      <c r="H22" s="19"/>
      <c r="I22" s="21">
        <v>14814357</v>
      </c>
      <c r="J22" s="19"/>
      <c r="K22" s="21">
        <v>1</v>
      </c>
      <c r="L22" s="19"/>
      <c r="M22" s="21">
        <v>0</v>
      </c>
      <c r="N22" s="27"/>
      <c r="O22" s="21">
        <v>0</v>
      </c>
      <c r="P22" s="19"/>
      <c r="Q22" s="21">
        <v>16260612</v>
      </c>
      <c r="R22" s="19"/>
      <c r="S22" s="21">
        <v>4785</v>
      </c>
      <c r="T22" s="19"/>
      <c r="U22" s="21">
        <v>72430489272</v>
      </c>
      <c r="V22" s="19"/>
      <c r="W22" s="21">
        <v>77344076600</v>
      </c>
      <c r="X22" s="20"/>
      <c r="Y22" s="25">
        <f t="shared" si="0"/>
        <v>3.0378727389472643E-2</v>
      </c>
    </row>
    <row r="23" spans="1:25" ht="40.5" customHeight="1" x14ac:dyDescent="0.2">
      <c r="A23" s="11" t="s">
        <v>32</v>
      </c>
      <c r="B23" s="8"/>
      <c r="C23" s="18">
        <v>2037812</v>
      </c>
      <c r="D23" s="19"/>
      <c r="E23" s="18">
        <v>43235848646</v>
      </c>
      <c r="F23" s="19"/>
      <c r="G23" s="18">
        <v>71911889160</v>
      </c>
      <c r="H23" s="19"/>
      <c r="I23" s="18">
        <v>0</v>
      </c>
      <c r="J23" s="19"/>
      <c r="K23" s="18">
        <v>0</v>
      </c>
      <c r="L23" s="19"/>
      <c r="M23" s="18">
        <v>-50000</v>
      </c>
      <c r="N23" s="27"/>
      <c r="O23" s="18">
        <v>-1680441525</v>
      </c>
      <c r="P23" s="19"/>
      <c r="Q23" s="18">
        <v>1987812</v>
      </c>
      <c r="R23" s="19"/>
      <c r="S23" s="18">
        <v>34240</v>
      </c>
      <c r="T23" s="19"/>
      <c r="U23" s="18">
        <v>42175008670</v>
      </c>
      <c r="V23" s="19"/>
      <c r="W23" s="18">
        <v>67657709916</v>
      </c>
      <c r="X23" s="20"/>
      <c r="Y23" s="25">
        <f t="shared" si="0"/>
        <v>2.6574176274207197E-2</v>
      </c>
    </row>
    <row r="24" spans="1:25" ht="40.5" customHeight="1" x14ac:dyDescent="0.2">
      <c r="A24" s="11" t="s">
        <v>53</v>
      </c>
      <c r="B24" s="8"/>
      <c r="C24" s="18">
        <v>2820113</v>
      </c>
      <c r="D24" s="19"/>
      <c r="E24" s="18">
        <v>116618829071</v>
      </c>
      <c r="F24" s="19"/>
      <c r="G24" s="18">
        <v>162621366336</v>
      </c>
      <c r="H24" s="19"/>
      <c r="I24" s="18">
        <v>0</v>
      </c>
      <c r="J24" s="19"/>
      <c r="K24" s="18">
        <v>0</v>
      </c>
      <c r="L24" s="19"/>
      <c r="M24" s="18">
        <v>-1600000</v>
      </c>
      <c r="N24" s="27"/>
      <c r="O24" s="18">
        <v>-81166280088</v>
      </c>
      <c r="P24" s="19"/>
      <c r="Q24" s="18">
        <v>1220113</v>
      </c>
      <c r="R24" s="19"/>
      <c r="S24" s="18">
        <v>55060</v>
      </c>
      <c r="T24" s="19"/>
      <c r="U24" s="18">
        <v>50454768792</v>
      </c>
      <c r="V24" s="19"/>
      <c r="W24" s="18">
        <v>66779704220</v>
      </c>
      <c r="X24" s="20"/>
      <c r="Y24" s="25">
        <f t="shared" si="0"/>
        <v>2.6229318634712305E-2</v>
      </c>
    </row>
    <row r="25" spans="1:25" ht="40.5" customHeight="1" thickBot="1" x14ac:dyDescent="0.25">
      <c r="A25" s="11" t="s">
        <v>41</v>
      </c>
      <c r="B25" s="8"/>
      <c r="C25" s="23">
        <v>12704704</v>
      </c>
      <c r="D25" s="19"/>
      <c r="E25" s="23">
        <v>49146367151</v>
      </c>
      <c r="F25" s="19"/>
      <c r="G25" s="23">
        <v>74132881635</v>
      </c>
      <c r="H25" s="19"/>
      <c r="I25" s="23">
        <v>0</v>
      </c>
      <c r="J25" s="19"/>
      <c r="K25" s="23">
        <v>0</v>
      </c>
      <c r="L25" s="19"/>
      <c r="M25" s="23">
        <v>0</v>
      </c>
      <c r="N25" s="27"/>
      <c r="O25" s="23">
        <v>0</v>
      </c>
      <c r="P25" s="19"/>
      <c r="Q25" s="23">
        <v>12704704</v>
      </c>
      <c r="R25" s="19"/>
      <c r="S25" s="18">
        <v>4895</v>
      </c>
      <c r="T25" s="19"/>
      <c r="U25" s="23">
        <v>49146367151</v>
      </c>
      <c r="V25" s="19"/>
      <c r="W25" s="23">
        <v>61819498399</v>
      </c>
      <c r="X25" s="20"/>
      <c r="Y25" s="29">
        <f t="shared" si="0"/>
        <v>2.4281079712536919E-2</v>
      </c>
    </row>
    <row r="26" spans="1:25" ht="40.5" customHeight="1" thickBot="1" x14ac:dyDescent="0.25">
      <c r="A26" s="31" t="s">
        <v>127</v>
      </c>
      <c r="B26" s="32"/>
      <c r="C26" s="33">
        <f>SUM(C11:C25)</f>
        <v>1190521939</v>
      </c>
      <c r="D26" s="34"/>
      <c r="E26" s="33">
        <f>SUM(E11:E25)</f>
        <v>2246606162028</v>
      </c>
      <c r="F26" s="34"/>
      <c r="G26" s="33">
        <f>SUM(G11:G25)</f>
        <v>2503351459643</v>
      </c>
      <c r="H26" s="34"/>
      <c r="I26" s="33">
        <f>SUM(I11:I25)</f>
        <v>14814357</v>
      </c>
      <c r="J26" s="34"/>
      <c r="K26" s="33">
        <f>SUM(K11:K25)</f>
        <v>1</v>
      </c>
      <c r="L26" s="34"/>
      <c r="M26" s="33">
        <f>SUM(M11:M25)</f>
        <v>-198636684</v>
      </c>
      <c r="N26" s="35"/>
      <c r="O26" s="33">
        <f>SUM(O11:O25)</f>
        <v>-341861397653</v>
      </c>
      <c r="P26" s="34"/>
      <c r="Q26" s="33">
        <f>SUM(Q11:Q25)</f>
        <v>1006699612</v>
      </c>
      <c r="R26" s="34"/>
      <c r="S26" s="36"/>
      <c r="T26" s="34"/>
      <c r="U26" s="33">
        <f>SUM(U11:U25)</f>
        <v>1861486404303</v>
      </c>
      <c r="V26" s="34"/>
      <c r="W26" s="33">
        <f>SUM(W11:W25)</f>
        <v>1867997864495</v>
      </c>
      <c r="X26" s="37"/>
      <c r="Y26" s="38">
        <f>SUM(Y11:Y25)</f>
        <v>0.7337006320870687</v>
      </c>
    </row>
    <row r="27" spans="1:25" ht="40.5" customHeight="1" x14ac:dyDescent="0.2">
      <c r="A27" s="11"/>
      <c r="B27" s="8"/>
      <c r="C27" s="21"/>
      <c r="D27" s="19"/>
      <c r="E27" s="21"/>
      <c r="F27" s="19"/>
      <c r="G27" s="21"/>
      <c r="H27" s="19"/>
      <c r="I27" s="21"/>
      <c r="J27" s="19"/>
      <c r="K27" s="21"/>
      <c r="L27" s="19"/>
      <c r="M27" s="21"/>
      <c r="N27" s="27"/>
      <c r="O27" s="21"/>
      <c r="P27" s="19"/>
      <c r="Q27" s="21"/>
      <c r="R27" s="19"/>
      <c r="S27" s="18"/>
      <c r="T27" s="19"/>
      <c r="U27" s="21"/>
      <c r="V27" s="19"/>
      <c r="W27" s="21"/>
      <c r="X27" s="20"/>
      <c r="Y27" s="30"/>
    </row>
    <row r="28" spans="1:25" ht="40.5" customHeight="1" x14ac:dyDescent="0.2">
      <c r="A28" s="147" t="s">
        <v>0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</row>
    <row r="29" spans="1:25" ht="40.5" customHeight="1" x14ac:dyDescent="0.2">
      <c r="A29" s="147" t="s">
        <v>1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</row>
    <row r="30" spans="1:25" ht="40.5" customHeight="1" x14ac:dyDescent="0.2">
      <c r="A30" s="147" t="s">
        <v>123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</row>
    <row r="31" spans="1:25" ht="40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40.5" customHeight="1" x14ac:dyDescent="0.2">
      <c r="A32" s="145" t="s">
        <v>126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</row>
    <row r="33" spans="1:25" ht="40.5" customHeight="1" x14ac:dyDescent="0.75">
      <c r="A33" s="2"/>
      <c r="B33" s="2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</row>
    <row r="34" spans="1:25" ht="40.5" customHeight="1" thickBot="1" x14ac:dyDescent="0.9">
      <c r="C34" s="146" t="s">
        <v>3</v>
      </c>
      <c r="D34" s="146"/>
      <c r="E34" s="146"/>
      <c r="F34" s="146"/>
      <c r="G34" s="146"/>
      <c r="H34" s="41"/>
      <c r="I34" s="146" t="s">
        <v>4</v>
      </c>
      <c r="J34" s="146"/>
      <c r="K34" s="146"/>
      <c r="L34" s="146"/>
      <c r="M34" s="146"/>
      <c r="N34" s="146"/>
      <c r="O34" s="146"/>
      <c r="P34" s="41"/>
      <c r="Q34" s="146" t="s">
        <v>5</v>
      </c>
      <c r="R34" s="146"/>
      <c r="S34" s="146"/>
      <c r="T34" s="146"/>
      <c r="U34" s="146"/>
      <c r="V34" s="146"/>
      <c r="W34" s="146"/>
      <c r="X34" s="146"/>
      <c r="Y34" s="146"/>
    </row>
    <row r="35" spans="1:25" ht="40.5" customHeight="1" thickBot="1" x14ac:dyDescent="0.35">
      <c r="A35" s="148" t="s">
        <v>8</v>
      </c>
      <c r="B35" s="12"/>
      <c r="C35" s="148" t="s">
        <v>9</v>
      </c>
      <c r="D35" s="16"/>
      <c r="E35" s="148" t="s">
        <v>10</v>
      </c>
      <c r="F35" s="16"/>
      <c r="G35" s="148" t="s">
        <v>11</v>
      </c>
      <c r="H35" s="12"/>
      <c r="I35" s="149" t="s">
        <v>6</v>
      </c>
      <c r="J35" s="149"/>
      <c r="K35" s="149"/>
      <c r="L35" s="16"/>
      <c r="M35" s="149" t="s">
        <v>7</v>
      </c>
      <c r="N35" s="149"/>
      <c r="O35" s="149"/>
      <c r="P35" s="12"/>
      <c r="Q35" s="148" t="s">
        <v>9</v>
      </c>
      <c r="R35" s="16"/>
      <c r="S35" s="148" t="s">
        <v>13</v>
      </c>
      <c r="T35" s="16"/>
      <c r="U35" s="148" t="s">
        <v>10</v>
      </c>
      <c r="V35" s="16"/>
      <c r="W35" s="148" t="s">
        <v>11</v>
      </c>
      <c r="X35" s="16"/>
      <c r="Y35" s="148" t="s">
        <v>14</v>
      </c>
    </row>
    <row r="36" spans="1:25" ht="40.5" customHeight="1" thickBot="1" x14ac:dyDescent="0.35">
      <c r="A36" s="149"/>
      <c r="B36" s="12"/>
      <c r="C36" s="149"/>
      <c r="D36" s="12"/>
      <c r="E36" s="149"/>
      <c r="F36" s="12"/>
      <c r="G36" s="149"/>
      <c r="H36" s="12"/>
      <c r="I36" s="17" t="s">
        <v>9</v>
      </c>
      <c r="J36" s="16"/>
      <c r="K36" s="17" t="s">
        <v>10</v>
      </c>
      <c r="L36" s="12"/>
      <c r="M36" s="17" t="s">
        <v>9</v>
      </c>
      <c r="N36" s="16"/>
      <c r="O36" s="17" t="s">
        <v>12</v>
      </c>
      <c r="P36" s="12"/>
      <c r="Q36" s="149"/>
      <c r="R36" s="12"/>
      <c r="S36" s="149"/>
      <c r="T36" s="12"/>
      <c r="U36" s="149"/>
      <c r="V36" s="12"/>
      <c r="W36" s="149"/>
      <c r="X36" s="12"/>
      <c r="Y36" s="149"/>
    </row>
    <row r="37" spans="1:25" ht="40.5" customHeight="1" x14ac:dyDescent="0.2">
      <c r="A37" s="31" t="s">
        <v>128</v>
      </c>
      <c r="B37" s="8"/>
      <c r="C37" s="39">
        <f>SUM(C26)</f>
        <v>1190521939</v>
      </c>
      <c r="D37" s="34"/>
      <c r="E37" s="39">
        <f>SUM(E26)</f>
        <v>2246606162028</v>
      </c>
      <c r="F37" s="34"/>
      <c r="G37" s="39">
        <f>SUM(G26)</f>
        <v>2503351459643</v>
      </c>
      <c r="H37" s="34"/>
      <c r="I37" s="39">
        <f>SUM(I26)</f>
        <v>14814357</v>
      </c>
      <c r="J37" s="34"/>
      <c r="K37" s="39">
        <f>SUM(K26)</f>
        <v>1</v>
      </c>
      <c r="L37" s="34"/>
      <c r="M37" s="39">
        <f>SUM(M26)</f>
        <v>-198636684</v>
      </c>
      <c r="N37" s="35"/>
      <c r="O37" s="39">
        <f>SUM(O26)</f>
        <v>-341861397653</v>
      </c>
      <c r="P37" s="34"/>
      <c r="Q37" s="39">
        <f>SUM(Q26)</f>
        <v>1006699612</v>
      </c>
      <c r="R37" s="34"/>
      <c r="S37" s="36"/>
      <c r="T37" s="34"/>
      <c r="U37" s="39">
        <f>SUM(U26)</f>
        <v>1861486404303</v>
      </c>
      <c r="V37" s="34"/>
      <c r="W37" s="39">
        <f>SUM(W26)</f>
        <v>1867997864495</v>
      </c>
      <c r="X37" s="37"/>
      <c r="Y37" s="40">
        <f>SUM(Y26)</f>
        <v>0.7337006320870687</v>
      </c>
    </row>
    <row r="38" spans="1:25" ht="40.5" customHeight="1" x14ac:dyDescent="0.2">
      <c r="A38" s="11" t="s">
        <v>42</v>
      </c>
      <c r="B38" s="8"/>
      <c r="C38" s="18">
        <v>357023420</v>
      </c>
      <c r="D38" s="19"/>
      <c r="E38" s="18">
        <v>183036227781</v>
      </c>
      <c r="F38" s="19"/>
      <c r="G38" s="18">
        <v>149412534004</v>
      </c>
      <c r="H38" s="19"/>
      <c r="I38" s="18">
        <v>0</v>
      </c>
      <c r="J38" s="19"/>
      <c r="K38" s="18">
        <v>0</v>
      </c>
      <c r="L38" s="19"/>
      <c r="M38" s="18">
        <v>-229043431</v>
      </c>
      <c r="N38" s="27"/>
      <c r="O38" s="18">
        <v>-87561874304</v>
      </c>
      <c r="P38" s="19"/>
      <c r="Q38" s="18">
        <v>127979989</v>
      </c>
      <c r="R38" s="19"/>
      <c r="S38" s="18">
        <v>371</v>
      </c>
      <c r="T38" s="19"/>
      <c r="U38" s="18">
        <v>65611870555</v>
      </c>
      <c r="V38" s="19"/>
      <c r="W38" s="18">
        <v>47198066492</v>
      </c>
      <c r="X38" s="20"/>
      <c r="Y38" s="25">
        <f t="shared" si="0"/>
        <v>1.8538164243474483E-2</v>
      </c>
    </row>
    <row r="39" spans="1:25" ht="40.5" customHeight="1" x14ac:dyDescent="0.2">
      <c r="A39" s="11" t="s">
        <v>30</v>
      </c>
      <c r="B39" s="8"/>
      <c r="C39" s="18">
        <v>8795966</v>
      </c>
      <c r="D39" s="19"/>
      <c r="E39" s="18">
        <v>44847587025</v>
      </c>
      <c r="F39" s="19"/>
      <c r="G39" s="18">
        <v>50450745113</v>
      </c>
      <c r="H39" s="19"/>
      <c r="I39" s="18">
        <v>0</v>
      </c>
      <c r="J39" s="19"/>
      <c r="K39" s="18">
        <v>0</v>
      </c>
      <c r="L39" s="19"/>
      <c r="M39" s="18">
        <v>0</v>
      </c>
      <c r="N39" s="27"/>
      <c r="O39" s="18">
        <v>0</v>
      </c>
      <c r="P39" s="19"/>
      <c r="Q39" s="18">
        <v>8795966</v>
      </c>
      <c r="R39" s="19"/>
      <c r="S39" s="18">
        <v>5360</v>
      </c>
      <c r="T39" s="19"/>
      <c r="U39" s="18">
        <v>44847587025</v>
      </c>
      <c r="V39" s="19"/>
      <c r="W39" s="18">
        <v>46865856812</v>
      </c>
      <c r="X39" s="20"/>
      <c r="Y39" s="25">
        <f t="shared" si="0"/>
        <v>1.8407680982848628E-2</v>
      </c>
    </row>
    <row r="40" spans="1:25" ht="40.5" customHeight="1" x14ac:dyDescent="0.2">
      <c r="A40" s="11" t="s">
        <v>49</v>
      </c>
      <c r="B40" s="8"/>
      <c r="C40" s="18">
        <v>16617157</v>
      </c>
      <c r="D40" s="19"/>
      <c r="E40" s="18">
        <v>50925782425</v>
      </c>
      <c r="F40" s="19"/>
      <c r="G40" s="18">
        <v>51041500389</v>
      </c>
      <c r="H40" s="19"/>
      <c r="I40" s="18">
        <v>0</v>
      </c>
      <c r="J40" s="19"/>
      <c r="K40" s="18">
        <v>0</v>
      </c>
      <c r="L40" s="19"/>
      <c r="M40" s="18">
        <v>0</v>
      </c>
      <c r="N40" s="27"/>
      <c r="O40" s="18">
        <v>0</v>
      </c>
      <c r="P40" s="19"/>
      <c r="Q40" s="18">
        <v>16617157</v>
      </c>
      <c r="R40" s="19"/>
      <c r="S40" s="18">
        <v>2695</v>
      </c>
      <c r="T40" s="19"/>
      <c r="U40" s="18">
        <v>50925782425</v>
      </c>
      <c r="V40" s="19"/>
      <c r="W40" s="18">
        <v>44516777848</v>
      </c>
      <c r="X40" s="20"/>
      <c r="Y40" s="25">
        <f t="shared" si="0"/>
        <v>1.748502429599252E-2</v>
      </c>
    </row>
    <row r="41" spans="1:25" ht="40.5" customHeight="1" x14ac:dyDescent="0.2">
      <c r="A41" s="11" t="s">
        <v>52</v>
      </c>
      <c r="B41" s="8"/>
      <c r="C41" s="18">
        <v>41994168</v>
      </c>
      <c r="D41" s="19"/>
      <c r="E41" s="18">
        <v>62642422278</v>
      </c>
      <c r="F41" s="19"/>
      <c r="G41" s="18">
        <v>52890031521</v>
      </c>
      <c r="H41" s="19"/>
      <c r="I41" s="18">
        <v>0</v>
      </c>
      <c r="J41" s="19"/>
      <c r="K41" s="18">
        <v>0</v>
      </c>
      <c r="L41" s="19"/>
      <c r="M41" s="18">
        <v>0</v>
      </c>
      <c r="N41" s="27"/>
      <c r="O41" s="18">
        <v>0</v>
      </c>
      <c r="P41" s="19"/>
      <c r="Q41" s="18">
        <v>41994168</v>
      </c>
      <c r="R41" s="19"/>
      <c r="S41" s="18">
        <v>1044</v>
      </c>
      <c r="T41" s="19"/>
      <c r="U41" s="18">
        <v>62642422278</v>
      </c>
      <c r="V41" s="19"/>
      <c r="W41" s="18">
        <v>43581052019</v>
      </c>
      <c r="X41" s="20"/>
      <c r="Y41" s="25">
        <f t="shared" si="0"/>
        <v>1.7117495700137784E-2</v>
      </c>
    </row>
    <row r="42" spans="1:25" ht="40.5" customHeight="1" x14ac:dyDescent="0.2">
      <c r="A42" s="11" t="s">
        <v>29</v>
      </c>
      <c r="B42" s="8"/>
      <c r="C42" s="18">
        <v>869585</v>
      </c>
      <c r="D42" s="19"/>
      <c r="E42" s="18">
        <v>54360330784</v>
      </c>
      <c r="F42" s="19"/>
      <c r="G42" s="18">
        <v>54129414894</v>
      </c>
      <c r="H42" s="19"/>
      <c r="I42" s="18">
        <v>0</v>
      </c>
      <c r="J42" s="19"/>
      <c r="K42" s="18">
        <v>0</v>
      </c>
      <c r="L42" s="19"/>
      <c r="M42" s="18">
        <v>-40000</v>
      </c>
      <c r="N42" s="27"/>
      <c r="O42" s="18">
        <v>-2192476707</v>
      </c>
      <c r="P42" s="19"/>
      <c r="Q42" s="18">
        <v>829585</v>
      </c>
      <c r="R42" s="19"/>
      <c r="S42" s="18">
        <v>50260</v>
      </c>
      <c r="T42" s="19"/>
      <c r="U42" s="18">
        <v>51859812454</v>
      </c>
      <c r="V42" s="19"/>
      <c r="W42" s="18">
        <v>41446857194</v>
      </c>
      <c r="X42" s="20"/>
      <c r="Y42" s="25">
        <f t="shared" si="0"/>
        <v>1.6279239874549475E-2</v>
      </c>
    </row>
    <row r="43" spans="1:25" ht="40.5" customHeight="1" x14ac:dyDescent="0.2">
      <c r="A43" s="11" t="s">
        <v>51</v>
      </c>
      <c r="B43" s="8"/>
      <c r="C43" s="18">
        <v>35755535</v>
      </c>
      <c r="D43" s="19"/>
      <c r="E43" s="18">
        <v>74326785363</v>
      </c>
      <c r="F43" s="19"/>
      <c r="G43" s="18">
        <v>61844453846</v>
      </c>
      <c r="H43" s="19"/>
      <c r="I43" s="18">
        <v>0</v>
      </c>
      <c r="J43" s="19"/>
      <c r="K43" s="18">
        <v>0</v>
      </c>
      <c r="L43" s="19"/>
      <c r="M43" s="18">
        <v>-10400000</v>
      </c>
      <c r="N43" s="27"/>
      <c r="O43" s="18">
        <v>-16010265595</v>
      </c>
      <c r="P43" s="19"/>
      <c r="Q43" s="18">
        <v>25355535</v>
      </c>
      <c r="R43" s="19"/>
      <c r="S43" s="18">
        <v>1592</v>
      </c>
      <c r="T43" s="19"/>
      <c r="U43" s="18">
        <v>52707794966</v>
      </c>
      <c r="V43" s="19"/>
      <c r="W43" s="18">
        <v>40125833950</v>
      </c>
      <c r="X43" s="20"/>
      <c r="Y43" s="25">
        <f t="shared" si="0"/>
        <v>1.5760376546305504E-2</v>
      </c>
    </row>
    <row r="44" spans="1:25" ht="40.5" customHeight="1" x14ac:dyDescent="0.2">
      <c r="A44" s="11" t="s">
        <v>23</v>
      </c>
      <c r="B44" s="8"/>
      <c r="C44" s="18">
        <v>1300000</v>
      </c>
      <c r="D44" s="19"/>
      <c r="E44" s="18">
        <v>22071154154</v>
      </c>
      <c r="F44" s="19"/>
      <c r="G44" s="18">
        <v>40189441500</v>
      </c>
      <c r="H44" s="19"/>
      <c r="I44" s="18">
        <v>0</v>
      </c>
      <c r="J44" s="19"/>
      <c r="K44" s="18">
        <v>0</v>
      </c>
      <c r="L44" s="19"/>
      <c r="M44" s="18">
        <v>0</v>
      </c>
      <c r="N44" s="27"/>
      <c r="O44" s="18">
        <v>0</v>
      </c>
      <c r="P44" s="19"/>
      <c r="Q44" s="18">
        <v>1300000</v>
      </c>
      <c r="R44" s="19"/>
      <c r="S44" s="18">
        <v>24950</v>
      </c>
      <c r="T44" s="19"/>
      <c r="U44" s="18">
        <v>22071154154</v>
      </c>
      <c r="V44" s="19"/>
      <c r="W44" s="18">
        <v>32242011750</v>
      </c>
      <c r="X44" s="20"/>
      <c r="Y44" s="25">
        <f t="shared" si="0"/>
        <v>1.2663817689710756E-2</v>
      </c>
    </row>
    <row r="45" spans="1:25" ht="40.5" customHeight="1" x14ac:dyDescent="0.2">
      <c r="A45" s="11" t="s">
        <v>54</v>
      </c>
      <c r="B45" s="8"/>
      <c r="C45" s="18">
        <v>12280743</v>
      </c>
      <c r="D45" s="19"/>
      <c r="E45" s="18">
        <v>38109582156</v>
      </c>
      <c r="F45" s="19"/>
      <c r="G45" s="18">
        <v>36256787560</v>
      </c>
      <c r="H45" s="19"/>
      <c r="I45" s="18">
        <v>0</v>
      </c>
      <c r="J45" s="19"/>
      <c r="K45" s="18">
        <v>0</v>
      </c>
      <c r="L45" s="19"/>
      <c r="M45" s="18">
        <v>0</v>
      </c>
      <c r="N45" s="27"/>
      <c r="O45" s="18">
        <v>0</v>
      </c>
      <c r="P45" s="19"/>
      <c r="Q45" s="18">
        <v>12280743</v>
      </c>
      <c r="R45" s="19"/>
      <c r="S45" s="18">
        <v>2639</v>
      </c>
      <c r="T45" s="19"/>
      <c r="U45" s="18">
        <v>38109582156</v>
      </c>
      <c r="V45" s="19"/>
      <c r="W45" s="18">
        <v>32216047936</v>
      </c>
      <c r="X45" s="20"/>
      <c r="Y45" s="25">
        <f t="shared" si="0"/>
        <v>1.2653619783650333E-2</v>
      </c>
    </row>
    <row r="46" spans="1:25" ht="40.5" customHeight="1" x14ac:dyDescent="0.2">
      <c r="A46" s="11" t="s">
        <v>37</v>
      </c>
      <c r="B46" s="8"/>
      <c r="C46" s="18">
        <v>13000000</v>
      </c>
      <c r="D46" s="19"/>
      <c r="E46" s="18">
        <v>47328935293</v>
      </c>
      <c r="F46" s="19"/>
      <c r="G46" s="18">
        <v>33405050250</v>
      </c>
      <c r="H46" s="19"/>
      <c r="I46" s="18">
        <v>0</v>
      </c>
      <c r="J46" s="19"/>
      <c r="K46" s="18">
        <v>0</v>
      </c>
      <c r="L46" s="19"/>
      <c r="M46" s="18">
        <v>0</v>
      </c>
      <c r="N46" s="27"/>
      <c r="O46" s="18">
        <v>0</v>
      </c>
      <c r="P46" s="19"/>
      <c r="Q46" s="18">
        <v>13000000</v>
      </c>
      <c r="R46" s="19"/>
      <c r="S46" s="18">
        <v>2441</v>
      </c>
      <c r="T46" s="19"/>
      <c r="U46" s="18">
        <v>47328935293</v>
      </c>
      <c r="V46" s="19"/>
      <c r="W46" s="18">
        <v>31544188650</v>
      </c>
      <c r="X46" s="20"/>
      <c r="Y46" s="25">
        <f t="shared" si="0"/>
        <v>1.2389731054342268E-2</v>
      </c>
    </row>
    <row r="47" spans="1:25" ht="40.5" customHeight="1" x14ac:dyDescent="0.2">
      <c r="A47" s="11" t="s">
        <v>40</v>
      </c>
      <c r="B47" s="8"/>
      <c r="C47" s="18">
        <v>3918545</v>
      </c>
      <c r="D47" s="19"/>
      <c r="E47" s="18">
        <v>28988578157</v>
      </c>
      <c r="F47" s="19"/>
      <c r="G47" s="18">
        <v>28668890277</v>
      </c>
      <c r="H47" s="19"/>
      <c r="I47" s="18">
        <v>0</v>
      </c>
      <c r="J47" s="19"/>
      <c r="K47" s="18">
        <v>0</v>
      </c>
      <c r="L47" s="19"/>
      <c r="M47" s="18">
        <v>-200000</v>
      </c>
      <c r="N47" s="27"/>
      <c r="O47" s="18">
        <v>-1407574816</v>
      </c>
      <c r="P47" s="19"/>
      <c r="Q47" s="18">
        <v>3718545</v>
      </c>
      <c r="R47" s="19"/>
      <c r="S47" s="18">
        <v>7000</v>
      </c>
      <c r="T47" s="19"/>
      <c r="U47" s="18">
        <v>27509019894</v>
      </c>
      <c r="V47" s="19"/>
      <c r="W47" s="18">
        <v>25874937600</v>
      </c>
      <c r="X47" s="20"/>
      <c r="Y47" s="25">
        <f t="shared" si="0"/>
        <v>1.0162997738472134E-2</v>
      </c>
    </row>
    <row r="48" spans="1:25" ht="40.5" customHeight="1" x14ac:dyDescent="0.2">
      <c r="A48" s="11" t="s">
        <v>57</v>
      </c>
      <c r="B48" s="8"/>
      <c r="C48" s="18">
        <v>2336497</v>
      </c>
      <c r="D48" s="19"/>
      <c r="E48" s="18">
        <v>21179814914</v>
      </c>
      <c r="F48" s="19"/>
      <c r="G48" s="18">
        <v>26640162847</v>
      </c>
      <c r="H48" s="19"/>
      <c r="I48" s="18">
        <v>0</v>
      </c>
      <c r="J48" s="19"/>
      <c r="K48" s="18">
        <v>0</v>
      </c>
      <c r="L48" s="19"/>
      <c r="M48" s="18">
        <v>-100000</v>
      </c>
      <c r="N48" s="27"/>
      <c r="O48" s="18">
        <v>-1090472855</v>
      </c>
      <c r="P48" s="19"/>
      <c r="Q48" s="18">
        <v>2236497</v>
      </c>
      <c r="R48" s="19"/>
      <c r="S48" s="18">
        <v>10850</v>
      </c>
      <c r="T48" s="19"/>
      <c r="U48" s="18">
        <v>20273337614</v>
      </c>
      <c r="V48" s="19"/>
      <c r="W48" s="18">
        <v>24121609794</v>
      </c>
      <c r="X48" s="20"/>
      <c r="Y48" s="25">
        <f t="shared" si="0"/>
        <v>9.4743365017710916E-3</v>
      </c>
    </row>
    <row r="49" spans="1:25" ht="40.5" customHeight="1" x14ac:dyDescent="0.2">
      <c r="A49" s="11" t="s">
        <v>28</v>
      </c>
      <c r="B49" s="8"/>
      <c r="C49" s="18">
        <v>4087342</v>
      </c>
      <c r="D49" s="19"/>
      <c r="E49" s="18">
        <v>59004704717</v>
      </c>
      <c r="F49" s="19"/>
      <c r="G49" s="18">
        <v>39858248911</v>
      </c>
      <c r="H49" s="19"/>
      <c r="I49" s="18">
        <v>0</v>
      </c>
      <c r="J49" s="19"/>
      <c r="K49" s="18">
        <v>0</v>
      </c>
      <c r="L49" s="19"/>
      <c r="M49" s="18">
        <v>-1800000</v>
      </c>
      <c r="N49" s="27"/>
      <c r="O49" s="18">
        <v>-15405886488</v>
      </c>
      <c r="P49" s="19"/>
      <c r="Q49" s="18">
        <v>2287342</v>
      </c>
      <c r="R49" s="19"/>
      <c r="S49" s="18">
        <v>7780</v>
      </c>
      <c r="T49" s="19"/>
      <c r="U49" s="18">
        <v>33019977109</v>
      </c>
      <c r="V49" s="19"/>
      <c r="W49" s="18">
        <v>17689637411</v>
      </c>
      <c r="X49" s="20"/>
      <c r="Y49" s="25">
        <f t="shared" si="0"/>
        <v>6.9480262245109753E-3</v>
      </c>
    </row>
    <row r="50" spans="1:25" ht="40.5" customHeight="1" x14ac:dyDescent="0.2">
      <c r="A50" s="11" t="s">
        <v>26</v>
      </c>
      <c r="B50" s="8"/>
      <c r="C50" s="18">
        <v>5200000</v>
      </c>
      <c r="D50" s="19"/>
      <c r="E50" s="18">
        <v>17187134774</v>
      </c>
      <c r="F50" s="19"/>
      <c r="G50" s="18">
        <v>19306439100</v>
      </c>
      <c r="H50" s="19"/>
      <c r="I50" s="18">
        <v>0</v>
      </c>
      <c r="J50" s="19"/>
      <c r="K50" s="18">
        <v>0</v>
      </c>
      <c r="L50" s="19"/>
      <c r="M50" s="18">
        <v>0</v>
      </c>
      <c r="N50" s="27"/>
      <c r="O50" s="18">
        <v>0</v>
      </c>
      <c r="P50" s="19"/>
      <c r="Q50" s="18">
        <v>5200000</v>
      </c>
      <c r="R50" s="19"/>
      <c r="S50" s="18">
        <v>3410</v>
      </c>
      <c r="T50" s="19"/>
      <c r="U50" s="18">
        <v>17187134774</v>
      </c>
      <c r="V50" s="19"/>
      <c r="W50" s="18">
        <v>17626494600</v>
      </c>
      <c r="X50" s="20"/>
      <c r="Y50" s="25">
        <f t="shared" si="0"/>
        <v>6.9232253822707306E-3</v>
      </c>
    </row>
    <row r="51" spans="1:25" ht="40.5" customHeight="1" x14ac:dyDescent="0.2">
      <c r="A51" s="11" t="s">
        <v>24</v>
      </c>
      <c r="B51" s="8"/>
      <c r="C51" s="18">
        <v>2400000</v>
      </c>
      <c r="D51" s="19"/>
      <c r="E51" s="18">
        <v>30485440737</v>
      </c>
      <c r="F51" s="19"/>
      <c r="G51" s="18">
        <v>22067910000</v>
      </c>
      <c r="H51" s="19"/>
      <c r="I51" s="18">
        <v>0</v>
      </c>
      <c r="J51" s="19"/>
      <c r="K51" s="18">
        <v>0</v>
      </c>
      <c r="L51" s="19"/>
      <c r="M51" s="18">
        <v>-200000</v>
      </c>
      <c r="N51" s="27"/>
      <c r="O51" s="18">
        <v>-1626265815</v>
      </c>
      <c r="P51" s="19"/>
      <c r="Q51" s="18">
        <v>2200000</v>
      </c>
      <c r="R51" s="19"/>
      <c r="S51" s="18">
        <v>7330</v>
      </c>
      <c r="T51" s="19"/>
      <c r="U51" s="18">
        <v>27944987342</v>
      </c>
      <c r="V51" s="19"/>
      <c r="W51" s="18">
        <v>16030050300</v>
      </c>
      <c r="X51" s="20"/>
      <c r="Y51" s="25">
        <f t="shared" si="0"/>
        <v>6.2961838774248701E-3</v>
      </c>
    </row>
    <row r="52" spans="1:25" ht="40.5" customHeight="1" thickBot="1" x14ac:dyDescent="0.25">
      <c r="A52" s="11" t="s">
        <v>35</v>
      </c>
      <c r="B52" s="8"/>
      <c r="C52" s="23">
        <v>1485120</v>
      </c>
      <c r="D52" s="19"/>
      <c r="E52" s="23">
        <v>9275198292</v>
      </c>
      <c r="F52" s="19"/>
      <c r="G52" s="23">
        <v>12858429598</v>
      </c>
      <c r="H52" s="19"/>
      <c r="I52" s="23">
        <v>0</v>
      </c>
      <c r="J52" s="19"/>
      <c r="K52" s="23">
        <v>0</v>
      </c>
      <c r="L52" s="19"/>
      <c r="M52" s="23">
        <v>0</v>
      </c>
      <c r="N52" s="27"/>
      <c r="O52" s="23">
        <v>0</v>
      </c>
      <c r="P52" s="19"/>
      <c r="Q52" s="23">
        <v>1485120</v>
      </c>
      <c r="R52" s="19"/>
      <c r="S52" s="18">
        <v>7330</v>
      </c>
      <c r="T52" s="19"/>
      <c r="U52" s="23">
        <v>9275198292</v>
      </c>
      <c r="V52" s="19"/>
      <c r="W52" s="23">
        <v>10821158318</v>
      </c>
      <c r="X52" s="20"/>
      <c r="Y52" s="29">
        <f t="shared" si="0"/>
        <v>4.2502675451276421E-3</v>
      </c>
    </row>
    <row r="53" spans="1:25" ht="40.5" customHeight="1" thickBot="1" x14ac:dyDescent="0.25">
      <c r="A53" s="31" t="s">
        <v>127</v>
      </c>
      <c r="B53" s="8"/>
      <c r="C53" s="33">
        <f>SUM(C37:C52)</f>
        <v>1697586017</v>
      </c>
      <c r="D53" s="34"/>
      <c r="E53" s="33">
        <f>SUM(E37:E52)</f>
        <v>2990375840878</v>
      </c>
      <c r="F53" s="34"/>
      <c r="G53" s="33">
        <f>SUM(G37:G52)</f>
        <v>3182371499453</v>
      </c>
      <c r="H53" s="34"/>
      <c r="I53" s="33">
        <f>SUM(I37:I52)</f>
        <v>14814357</v>
      </c>
      <c r="J53" s="34"/>
      <c r="K53" s="33">
        <f>SUM(K37:K52)</f>
        <v>1</v>
      </c>
      <c r="L53" s="34"/>
      <c r="M53" s="33">
        <f>SUM(M37:M52)</f>
        <v>-440420115</v>
      </c>
      <c r="N53" s="35"/>
      <c r="O53" s="33">
        <f>SUM(O37:O52)</f>
        <v>-467156214233</v>
      </c>
      <c r="P53" s="34"/>
      <c r="Q53" s="33">
        <f>SUM(Q37:Q52)</f>
        <v>1271980259</v>
      </c>
      <c r="R53" s="34"/>
      <c r="S53" s="36"/>
      <c r="T53" s="34"/>
      <c r="U53" s="33">
        <f>SUM(U37:U52)</f>
        <v>2432801000634</v>
      </c>
      <c r="V53" s="34"/>
      <c r="W53" s="33">
        <f>SUM(W37:W52)</f>
        <v>2339898445169</v>
      </c>
      <c r="X53" s="37"/>
      <c r="Y53" s="38">
        <f>SUM(Y37:Y52)</f>
        <v>0.91905081952765799</v>
      </c>
    </row>
    <row r="54" spans="1:25" ht="40.5" customHeight="1" x14ac:dyDescent="0.2">
      <c r="A54" s="11"/>
      <c r="B54" s="8"/>
      <c r="C54" s="21"/>
      <c r="D54" s="19"/>
      <c r="E54" s="21"/>
      <c r="F54" s="19"/>
      <c r="G54" s="21"/>
      <c r="H54" s="19"/>
      <c r="I54" s="21"/>
      <c r="J54" s="19"/>
      <c r="K54" s="21"/>
      <c r="L54" s="19"/>
      <c r="M54" s="21"/>
      <c r="N54" s="27"/>
      <c r="O54" s="21"/>
      <c r="P54" s="19"/>
      <c r="Q54" s="21"/>
      <c r="R54" s="19"/>
      <c r="S54" s="18"/>
      <c r="T54" s="19"/>
      <c r="U54" s="21"/>
      <c r="V54" s="19"/>
      <c r="W54" s="21"/>
      <c r="X54" s="20"/>
      <c r="Y54" s="30"/>
    </row>
    <row r="55" spans="1:25" ht="40.5" customHeight="1" x14ac:dyDescent="0.2">
      <c r="A55" s="147" t="s">
        <v>0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</row>
    <row r="56" spans="1:25" ht="40.5" customHeight="1" x14ac:dyDescent="0.2">
      <c r="A56" s="147" t="s">
        <v>1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</row>
    <row r="57" spans="1:25" ht="40.5" customHeight="1" x14ac:dyDescent="0.2">
      <c r="A57" s="147" t="s">
        <v>123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</row>
    <row r="58" spans="1:25" ht="40.5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40.5" customHeight="1" x14ac:dyDescent="0.2">
      <c r="A59" s="145" t="s">
        <v>126</v>
      </c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</row>
    <row r="60" spans="1:25" ht="40.5" customHeight="1" x14ac:dyDescent="0.75">
      <c r="A60" s="2"/>
      <c r="B60" s="2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</row>
    <row r="61" spans="1:25" ht="40.5" customHeight="1" thickBot="1" x14ac:dyDescent="0.9">
      <c r="C61" s="146" t="s">
        <v>3</v>
      </c>
      <c r="D61" s="146"/>
      <c r="E61" s="146"/>
      <c r="F61" s="146"/>
      <c r="G61" s="146"/>
      <c r="H61" s="41"/>
      <c r="I61" s="146" t="s">
        <v>4</v>
      </c>
      <c r="J61" s="146"/>
      <c r="K61" s="146"/>
      <c r="L61" s="146"/>
      <c r="M61" s="146"/>
      <c r="N61" s="146"/>
      <c r="O61" s="146"/>
      <c r="P61" s="41"/>
      <c r="Q61" s="146" t="s">
        <v>5</v>
      </c>
      <c r="R61" s="146"/>
      <c r="S61" s="146"/>
      <c r="T61" s="146"/>
      <c r="U61" s="146"/>
      <c r="V61" s="146"/>
      <c r="W61" s="146"/>
      <c r="X61" s="146"/>
      <c r="Y61" s="146"/>
    </row>
    <row r="62" spans="1:25" ht="40.5" customHeight="1" thickBot="1" x14ac:dyDescent="0.35">
      <c r="A62" s="148" t="s">
        <v>8</v>
      </c>
      <c r="B62" s="12"/>
      <c r="C62" s="148" t="s">
        <v>9</v>
      </c>
      <c r="D62" s="16"/>
      <c r="E62" s="148" t="s">
        <v>10</v>
      </c>
      <c r="F62" s="16"/>
      <c r="G62" s="148" t="s">
        <v>11</v>
      </c>
      <c r="H62" s="12"/>
      <c r="I62" s="149" t="s">
        <v>6</v>
      </c>
      <c r="J62" s="149"/>
      <c r="K62" s="149"/>
      <c r="L62" s="16"/>
      <c r="M62" s="149" t="s">
        <v>7</v>
      </c>
      <c r="N62" s="149"/>
      <c r="O62" s="149"/>
      <c r="P62" s="12"/>
      <c r="Q62" s="148" t="s">
        <v>9</v>
      </c>
      <c r="R62" s="16"/>
      <c r="S62" s="148" t="s">
        <v>13</v>
      </c>
      <c r="T62" s="16"/>
      <c r="U62" s="148" t="s">
        <v>10</v>
      </c>
      <c r="V62" s="16"/>
      <c r="W62" s="148" t="s">
        <v>11</v>
      </c>
      <c r="X62" s="16"/>
      <c r="Y62" s="148" t="s">
        <v>14</v>
      </c>
    </row>
    <row r="63" spans="1:25" ht="40.5" customHeight="1" thickBot="1" x14ac:dyDescent="0.35">
      <c r="A63" s="149"/>
      <c r="B63" s="12"/>
      <c r="C63" s="149"/>
      <c r="D63" s="12"/>
      <c r="E63" s="149"/>
      <c r="F63" s="12"/>
      <c r="G63" s="149"/>
      <c r="H63" s="12"/>
      <c r="I63" s="17" t="s">
        <v>9</v>
      </c>
      <c r="J63" s="16"/>
      <c r="K63" s="17" t="s">
        <v>10</v>
      </c>
      <c r="L63" s="12"/>
      <c r="M63" s="17" t="s">
        <v>9</v>
      </c>
      <c r="N63" s="16"/>
      <c r="O63" s="17" t="s">
        <v>12</v>
      </c>
      <c r="P63" s="12"/>
      <c r="Q63" s="149"/>
      <c r="R63" s="12"/>
      <c r="S63" s="149"/>
      <c r="T63" s="12"/>
      <c r="U63" s="149"/>
      <c r="V63" s="12"/>
      <c r="W63" s="149"/>
      <c r="X63" s="12"/>
      <c r="Y63" s="149"/>
    </row>
    <row r="64" spans="1:25" ht="40.5" customHeight="1" x14ac:dyDescent="0.2">
      <c r="A64" s="31" t="s">
        <v>128</v>
      </c>
      <c r="B64" s="32"/>
      <c r="C64" s="39">
        <f>SUM(C53)</f>
        <v>1697586017</v>
      </c>
      <c r="D64" s="34"/>
      <c r="E64" s="39">
        <f>SUM(E53)</f>
        <v>2990375840878</v>
      </c>
      <c r="F64" s="34"/>
      <c r="G64" s="39">
        <f>SUM(G53)</f>
        <v>3182371499453</v>
      </c>
      <c r="H64" s="34"/>
      <c r="I64" s="39">
        <f>SUM(I53)</f>
        <v>14814357</v>
      </c>
      <c r="J64" s="34"/>
      <c r="K64" s="39">
        <f>SUM(K53)</f>
        <v>1</v>
      </c>
      <c r="L64" s="34"/>
      <c r="M64" s="39">
        <f>SUM(M53)</f>
        <v>-440420115</v>
      </c>
      <c r="N64" s="35"/>
      <c r="O64" s="39">
        <f>SUM(O53)</f>
        <v>-467156214233</v>
      </c>
      <c r="P64" s="34"/>
      <c r="Q64" s="39">
        <f>SUM(Q53)</f>
        <v>1271980259</v>
      </c>
      <c r="R64" s="34"/>
      <c r="S64" s="36"/>
      <c r="T64" s="34"/>
      <c r="U64" s="39">
        <f>SUM(U53)</f>
        <v>2432801000634</v>
      </c>
      <c r="V64" s="34"/>
      <c r="W64" s="39">
        <f>SUM(W53)</f>
        <v>2339898445169</v>
      </c>
      <c r="X64" s="37"/>
      <c r="Y64" s="40">
        <f>SUM(Y53)</f>
        <v>0.91905081952765799</v>
      </c>
    </row>
    <row r="65" spans="1:25" ht="40.5" customHeight="1" x14ac:dyDescent="0.2">
      <c r="A65" s="11" t="s">
        <v>48</v>
      </c>
      <c r="B65" s="8"/>
      <c r="C65" s="18">
        <v>1000000</v>
      </c>
      <c r="D65" s="19"/>
      <c r="E65" s="18">
        <v>14585231339</v>
      </c>
      <c r="F65" s="19"/>
      <c r="G65" s="18">
        <v>9224784000</v>
      </c>
      <c r="H65" s="19"/>
      <c r="I65" s="18">
        <v>0</v>
      </c>
      <c r="J65" s="19"/>
      <c r="K65" s="18">
        <v>0</v>
      </c>
      <c r="L65" s="19"/>
      <c r="M65" s="18">
        <v>0</v>
      </c>
      <c r="N65" s="27"/>
      <c r="O65" s="18">
        <v>0</v>
      </c>
      <c r="P65" s="19"/>
      <c r="Q65" s="18">
        <v>1000000</v>
      </c>
      <c r="R65" s="19"/>
      <c r="S65" s="18">
        <v>8390</v>
      </c>
      <c r="T65" s="19"/>
      <c r="U65" s="18">
        <v>14585231339</v>
      </c>
      <c r="V65" s="19"/>
      <c r="W65" s="18">
        <v>8340079500</v>
      </c>
      <c r="X65" s="20"/>
      <c r="Y65" s="25">
        <f t="shared" si="0"/>
        <v>3.2757647731362187E-3</v>
      </c>
    </row>
    <row r="66" spans="1:25" ht="40.5" customHeight="1" x14ac:dyDescent="0.2">
      <c r="A66" s="11" t="s">
        <v>18</v>
      </c>
      <c r="B66" s="8"/>
      <c r="C66" s="18">
        <v>1750000</v>
      </c>
      <c r="D66" s="19"/>
      <c r="E66" s="18">
        <v>3893782344</v>
      </c>
      <c r="F66" s="19"/>
      <c r="G66" s="18">
        <v>6580859512</v>
      </c>
      <c r="H66" s="19"/>
      <c r="I66" s="18">
        <v>0</v>
      </c>
      <c r="J66" s="19"/>
      <c r="K66" s="18">
        <v>0</v>
      </c>
      <c r="L66" s="19"/>
      <c r="M66" s="18">
        <v>0</v>
      </c>
      <c r="N66" s="27"/>
      <c r="O66" s="18">
        <v>0</v>
      </c>
      <c r="P66" s="19"/>
      <c r="Q66" s="18">
        <v>1750000</v>
      </c>
      <c r="R66" s="19"/>
      <c r="S66" s="18">
        <v>3718</v>
      </c>
      <c r="T66" s="19"/>
      <c r="U66" s="18">
        <v>3893782344</v>
      </c>
      <c r="V66" s="19"/>
      <c r="W66" s="18">
        <v>6467786325</v>
      </c>
      <c r="X66" s="20"/>
      <c r="Y66" s="25">
        <f t="shared" si="0"/>
        <v>2.5403770555912759E-3</v>
      </c>
    </row>
    <row r="67" spans="1:25" ht="40.5" customHeight="1" x14ac:dyDescent="0.2">
      <c r="A67" s="11" t="s">
        <v>16</v>
      </c>
      <c r="C67" s="18">
        <v>3388507</v>
      </c>
      <c r="D67" s="19"/>
      <c r="E67" s="18">
        <v>10422385251</v>
      </c>
      <c r="F67" s="19"/>
      <c r="G67" s="18">
        <v>10839335443</v>
      </c>
      <c r="H67" s="19"/>
      <c r="I67" s="18">
        <v>0</v>
      </c>
      <c r="J67" s="19"/>
      <c r="K67" s="18">
        <v>0</v>
      </c>
      <c r="L67" s="19"/>
      <c r="M67" s="18">
        <v>-1264302</v>
      </c>
      <c r="N67" s="27"/>
      <c r="O67" s="18">
        <v>-3392102457</v>
      </c>
      <c r="P67" s="19"/>
      <c r="Q67" s="18">
        <v>2124205</v>
      </c>
      <c r="R67" s="19"/>
      <c r="S67" s="18">
        <v>2671</v>
      </c>
      <c r="T67" s="19"/>
      <c r="U67" s="18">
        <v>6533639404</v>
      </c>
      <c r="V67" s="19"/>
      <c r="W67" s="18">
        <v>5639992733</v>
      </c>
      <c r="X67" s="20"/>
      <c r="Y67" s="25">
        <f t="shared" si="0"/>
        <v>2.2152414153253173E-3</v>
      </c>
    </row>
    <row r="68" spans="1:25" ht="40.5" customHeight="1" x14ac:dyDescent="0.2">
      <c r="A68" s="11" t="s">
        <v>36</v>
      </c>
      <c r="B68" s="8"/>
      <c r="C68" s="18">
        <v>600000</v>
      </c>
      <c r="D68" s="19"/>
      <c r="E68" s="18">
        <v>2136538212</v>
      </c>
      <c r="F68" s="19"/>
      <c r="G68" s="18">
        <v>2556298980</v>
      </c>
      <c r="H68" s="19"/>
      <c r="I68" s="18">
        <v>0</v>
      </c>
      <c r="J68" s="19"/>
      <c r="K68" s="18">
        <v>0</v>
      </c>
      <c r="L68" s="19"/>
      <c r="M68" s="18">
        <v>0</v>
      </c>
      <c r="N68" s="27"/>
      <c r="O68" s="18">
        <v>0</v>
      </c>
      <c r="P68" s="19"/>
      <c r="Q68" s="18">
        <v>600000</v>
      </c>
      <c r="R68" s="19"/>
      <c r="S68" s="18">
        <v>3880</v>
      </c>
      <c r="T68" s="19"/>
      <c r="U68" s="18">
        <v>2136538212</v>
      </c>
      <c r="V68" s="19"/>
      <c r="W68" s="18">
        <v>2314148400</v>
      </c>
      <c r="X68" s="20"/>
      <c r="Y68" s="25">
        <f t="shared" si="0"/>
        <v>9.0893687626473379E-4</v>
      </c>
    </row>
    <row r="69" spans="1:25" ht="40.5" customHeight="1" x14ac:dyDescent="0.2">
      <c r="A69" s="11" t="s">
        <v>50</v>
      </c>
      <c r="B69" s="8"/>
      <c r="C69" s="18">
        <v>317986</v>
      </c>
      <c r="D69" s="19"/>
      <c r="E69" s="18">
        <v>2252159852</v>
      </c>
      <c r="F69" s="19"/>
      <c r="G69" s="18">
        <v>2212657883</v>
      </c>
      <c r="H69" s="19"/>
      <c r="I69" s="18">
        <v>0</v>
      </c>
      <c r="J69" s="19"/>
      <c r="K69" s="18">
        <v>0</v>
      </c>
      <c r="L69" s="19"/>
      <c r="M69" s="18">
        <v>0</v>
      </c>
      <c r="N69" s="27"/>
      <c r="O69" s="18">
        <v>0</v>
      </c>
      <c r="P69" s="19"/>
      <c r="Q69" s="18">
        <v>317986</v>
      </c>
      <c r="R69" s="19"/>
      <c r="S69" s="18">
        <v>6583</v>
      </c>
      <c r="T69" s="19"/>
      <c r="U69" s="18">
        <v>2252159852</v>
      </c>
      <c r="V69" s="19"/>
      <c r="W69" s="18">
        <v>2080846692</v>
      </c>
      <c r="X69" s="20"/>
      <c r="Y69" s="25">
        <f t="shared" si="0"/>
        <v>8.1730207631121874E-4</v>
      </c>
    </row>
    <row r="70" spans="1:25" ht="40.5" customHeight="1" x14ac:dyDescent="0.2">
      <c r="A70" s="15" t="s">
        <v>15</v>
      </c>
      <c r="C70" s="21">
        <v>220000</v>
      </c>
      <c r="D70" s="19"/>
      <c r="E70" s="21">
        <v>1619749394</v>
      </c>
      <c r="F70" s="19"/>
      <c r="G70" s="21">
        <v>1791079290</v>
      </c>
      <c r="H70" s="19"/>
      <c r="I70" s="21">
        <v>0</v>
      </c>
      <c r="J70" s="19"/>
      <c r="K70" s="21">
        <v>0</v>
      </c>
      <c r="L70" s="19"/>
      <c r="M70" s="21">
        <v>0</v>
      </c>
      <c r="N70" s="27"/>
      <c r="O70" s="21">
        <v>0</v>
      </c>
      <c r="P70" s="19"/>
      <c r="Q70" s="21">
        <v>220000</v>
      </c>
      <c r="R70" s="19"/>
      <c r="S70" s="21">
        <v>7330</v>
      </c>
      <c r="T70" s="19"/>
      <c r="U70" s="21">
        <v>1619749394</v>
      </c>
      <c r="V70" s="19"/>
      <c r="W70" s="21">
        <v>1603005030</v>
      </c>
      <c r="X70" s="20"/>
      <c r="Y70" s="25">
        <f t="shared" si="0"/>
        <v>6.2961838774248696E-4</v>
      </c>
    </row>
    <row r="71" spans="1:25" ht="40.5" customHeight="1" x14ac:dyDescent="0.2">
      <c r="A71" s="11" t="s">
        <v>34</v>
      </c>
      <c r="B71" s="8"/>
      <c r="C71" s="18">
        <v>686345</v>
      </c>
      <c r="D71" s="19"/>
      <c r="E71" s="18">
        <v>1766886405</v>
      </c>
      <c r="F71" s="19"/>
      <c r="G71" s="18">
        <v>1805945521</v>
      </c>
      <c r="H71" s="19"/>
      <c r="I71" s="18">
        <v>0</v>
      </c>
      <c r="J71" s="19"/>
      <c r="K71" s="18">
        <v>0</v>
      </c>
      <c r="L71" s="19"/>
      <c r="M71" s="18">
        <v>-159173</v>
      </c>
      <c r="N71" s="27"/>
      <c r="O71" s="18">
        <v>-439709836</v>
      </c>
      <c r="P71" s="19"/>
      <c r="Q71" s="18">
        <v>527172</v>
      </c>
      <c r="R71" s="19"/>
      <c r="S71" s="18">
        <v>2701</v>
      </c>
      <c r="T71" s="19"/>
      <c r="U71" s="18">
        <v>1357120748</v>
      </c>
      <c r="V71" s="19"/>
      <c r="W71" s="18">
        <v>1415419417</v>
      </c>
      <c r="X71" s="20"/>
      <c r="Y71" s="25">
        <f t="shared" si="0"/>
        <v>5.5593967244815877E-4</v>
      </c>
    </row>
    <row r="72" spans="1:25" ht="40.5" customHeight="1" x14ac:dyDescent="0.2">
      <c r="A72" s="11" t="s">
        <v>46</v>
      </c>
      <c r="B72" s="8"/>
      <c r="C72" s="18">
        <v>194</v>
      </c>
      <c r="D72" s="19"/>
      <c r="E72" s="18">
        <v>2396898</v>
      </c>
      <c r="F72" s="19"/>
      <c r="G72" s="18">
        <v>12261129</v>
      </c>
      <c r="H72" s="19"/>
      <c r="I72" s="18">
        <v>0</v>
      </c>
      <c r="J72" s="19"/>
      <c r="K72" s="18">
        <v>0</v>
      </c>
      <c r="L72" s="19"/>
      <c r="M72" s="18">
        <v>0</v>
      </c>
      <c r="N72" s="27"/>
      <c r="O72" s="18">
        <v>0</v>
      </c>
      <c r="P72" s="19"/>
      <c r="Q72" s="18">
        <v>194</v>
      </c>
      <c r="R72" s="19"/>
      <c r="S72" s="18">
        <v>60240</v>
      </c>
      <c r="T72" s="19"/>
      <c r="U72" s="18">
        <v>2396898</v>
      </c>
      <c r="V72" s="19"/>
      <c r="W72" s="18">
        <v>11617024</v>
      </c>
      <c r="X72" s="20"/>
      <c r="Y72" s="25">
        <f t="shared" si="0"/>
        <v>4.5628627386439188E-6</v>
      </c>
    </row>
    <row r="73" spans="1:25" ht="40.5" customHeight="1" x14ac:dyDescent="0.2">
      <c r="A73" s="11" t="s">
        <v>19</v>
      </c>
      <c r="B73" s="8"/>
      <c r="C73" s="18">
        <v>164107317</v>
      </c>
      <c r="D73" s="19"/>
      <c r="E73" s="18">
        <v>102501073708</v>
      </c>
      <c r="F73" s="19"/>
      <c r="G73" s="18">
        <v>83686140651</v>
      </c>
      <c r="H73" s="19"/>
      <c r="I73" s="18">
        <v>0</v>
      </c>
      <c r="J73" s="19"/>
      <c r="K73" s="18">
        <v>0</v>
      </c>
      <c r="L73" s="19"/>
      <c r="M73" s="18">
        <v>-164107317</v>
      </c>
      <c r="N73" s="27"/>
      <c r="O73" s="18">
        <v>-74119274859</v>
      </c>
      <c r="P73" s="19"/>
      <c r="Q73" s="18">
        <v>0</v>
      </c>
      <c r="R73" s="19"/>
      <c r="S73" s="18">
        <v>0</v>
      </c>
      <c r="T73" s="19"/>
      <c r="U73" s="18">
        <v>0</v>
      </c>
      <c r="V73" s="19"/>
      <c r="W73" s="18">
        <v>0</v>
      </c>
      <c r="X73" s="20"/>
      <c r="Y73" s="25">
        <f t="shared" si="0"/>
        <v>0</v>
      </c>
    </row>
    <row r="74" spans="1:25" ht="40.5" customHeight="1" x14ac:dyDescent="0.2">
      <c r="A74" s="11" t="s">
        <v>21</v>
      </c>
      <c r="B74" s="8"/>
      <c r="C74" s="18">
        <v>14121126</v>
      </c>
      <c r="D74" s="19"/>
      <c r="E74" s="18">
        <v>30867124326</v>
      </c>
      <c r="F74" s="19"/>
      <c r="G74" s="18">
        <v>34629538775</v>
      </c>
      <c r="H74" s="19"/>
      <c r="I74" s="18">
        <v>0</v>
      </c>
      <c r="J74" s="19"/>
      <c r="K74" s="18">
        <v>0</v>
      </c>
      <c r="L74" s="19"/>
      <c r="M74" s="18">
        <v>-14121126</v>
      </c>
      <c r="N74" s="27"/>
      <c r="O74" s="18">
        <v>-32663515229</v>
      </c>
      <c r="P74" s="19"/>
      <c r="Q74" s="18">
        <v>0</v>
      </c>
      <c r="R74" s="19"/>
      <c r="S74" s="18">
        <v>0</v>
      </c>
      <c r="T74" s="19"/>
      <c r="U74" s="18">
        <v>0</v>
      </c>
      <c r="V74" s="19"/>
      <c r="W74" s="18">
        <v>0</v>
      </c>
      <c r="X74" s="20"/>
      <c r="Y74" s="25">
        <f t="shared" si="0"/>
        <v>0</v>
      </c>
    </row>
    <row r="75" spans="1:25" ht="40.5" customHeight="1" x14ac:dyDescent="0.2">
      <c r="A75" s="11" t="s">
        <v>22</v>
      </c>
      <c r="B75" s="8"/>
      <c r="C75" s="18">
        <v>4277669</v>
      </c>
      <c r="D75" s="19"/>
      <c r="E75" s="18">
        <v>17347565866</v>
      </c>
      <c r="F75" s="19"/>
      <c r="G75" s="18">
        <v>17136433983</v>
      </c>
      <c r="H75" s="19"/>
      <c r="I75" s="18">
        <v>0</v>
      </c>
      <c r="J75" s="19"/>
      <c r="K75" s="18">
        <v>0</v>
      </c>
      <c r="L75" s="19"/>
      <c r="M75" s="18">
        <v>-4277669</v>
      </c>
      <c r="N75" s="27"/>
      <c r="O75" s="18">
        <v>-15029792617</v>
      </c>
      <c r="P75" s="19"/>
      <c r="Q75" s="18">
        <v>0</v>
      </c>
      <c r="R75" s="19"/>
      <c r="S75" s="18">
        <v>0</v>
      </c>
      <c r="T75" s="19"/>
      <c r="U75" s="18">
        <v>0</v>
      </c>
      <c r="V75" s="19"/>
      <c r="W75" s="18">
        <v>0</v>
      </c>
      <c r="X75" s="20"/>
      <c r="Y75" s="25">
        <f t="shared" si="0"/>
        <v>0</v>
      </c>
    </row>
    <row r="76" spans="1:25" ht="40.5" customHeight="1" x14ac:dyDescent="0.2">
      <c r="A76" s="11" t="s">
        <v>25</v>
      </c>
      <c r="B76" s="8"/>
      <c r="C76" s="18">
        <v>161737</v>
      </c>
      <c r="D76" s="19"/>
      <c r="E76" s="18">
        <v>5796147486</v>
      </c>
      <c r="F76" s="19"/>
      <c r="G76" s="18">
        <v>11398923737</v>
      </c>
      <c r="H76" s="19"/>
      <c r="I76" s="18">
        <v>0</v>
      </c>
      <c r="J76" s="19"/>
      <c r="K76" s="18">
        <v>0</v>
      </c>
      <c r="L76" s="19"/>
      <c r="M76" s="18">
        <v>-161737</v>
      </c>
      <c r="N76" s="27"/>
      <c r="O76" s="18">
        <v>-10235147764</v>
      </c>
      <c r="P76" s="19"/>
      <c r="Q76" s="18">
        <v>0</v>
      </c>
      <c r="R76" s="19"/>
      <c r="S76" s="18">
        <v>0</v>
      </c>
      <c r="T76" s="19"/>
      <c r="U76" s="18">
        <v>0</v>
      </c>
      <c r="V76" s="19"/>
      <c r="W76" s="18">
        <v>0</v>
      </c>
      <c r="X76" s="20"/>
      <c r="Y76" s="25">
        <f t="shared" si="0"/>
        <v>0</v>
      </c>
    </row>
    <row r="77" spans="1:25" ht="40.5" customHeight="1" x14ac:dyDescent="0.2">
      <c r="A77" s="11" t="s">
        <v>43</v>
      </c>
      <c r="B77" s="8"/>
      <c r="C77" s="18">
        <v>2000000</v>
      </c>
      <c r="D77" s="19"/>
      <c r="E77" s="18">
        <v>42851729400</v>
      </c>
      <c r="F77" s="19"/>
      <c r="G77" s="18">
        <v>37058184000</v>
      </c>
      <c r="H77" s="19"/>
      <c r="I77" s="18">
        <v>0</v>
      </c>
      <c r="J77" s="19"/>
      <c r="K77" s="18">
        <v>0</v>
      </c>
      <c r="L77" s="19"/>
      <c r="M77" s="18">
        <v>-2000000</v>
      </c>
      <c r="N77" s="27"/>
      <c r="O77" s="18">
        <v>-33465687458</v>
      </c>
      <c r="P77" s="19"/>
      <c r="Q77" s="18">
        <v>0</v>
      </c>
      <c r="R77" s="19"/>
      <c r="S77" s="18">
        <v>0</v>
      </c>
      <c r="T77" s="19"/>
      <c r="U77" s="18">
        <v>0</v>
      </c>
      <c r="V77" s="19"/>
      <c r="W77" s="18">
        <v>0</v>
      </c>
      <c r="X77" s="20"/>
      <c r="Y77" s="25">
        <f t="shared" si="0"/>
        <v>0</v>
      </c>
    </row>
    <row r="78" spans="1:25" ht="40.5" customHeight="1" x14ac:dyDescent="0.2">
      <c r="A78" s="11" t="s">
        <v>44</v>
      </c>
      <c r="B78" s="8"/>
      <c r="C78" s="18">
        <v>153646770</v>
      </c>
      <c r="D78" s="19"/>
      <c r="E78" s="18">
        <v>242155064248</v>
      </c>
      <c r="F78" s="19"/>
      <c r="G78" s="18">
        <v>222531356993</v>
      </c>
      <c r="H78" s="19"/>
      <c r="I78" s="18">
        <v>0</v>
      </c>
      <c r="J78" s="19"/>
      <c r="K78" s="18">
        <v>0</v>
      </c>
      <c r="L78" s="19"/>
      <c r="M78" s="18">
        <v>-153646770</v>
      </c>
      <c r="N78" s="27"/>
      <c r="O78" s="18">
        <v>-192038493009</v>
      </c>
      <c r="P78" s="19"/>
      <c r="Q78" s="18">
        <v>0</v>
      </c>
      <c r="R78" s="19"/>
      <c r="S78" s="18">
        <v>0</v>
      </c>
      <c r="T78" s="19"/>
      <c r="U78" s="18">
        <v>0</v>
      </c>
      <c r="V78" s="19"/>
      <c r="W78" s="18">
        <v>0</v>
      </c>
      <c r="X78" s="20"/>
      <c r="Y78" s="25">
        <f t="shared" si="0"/>
        <v>0</v>
      </c>
    </row>
    <row r="79" spans="1:25" ht="40.5" customHeight="1" thickBot="1" x14ac:dyDescent="0.25">
      <c r="A79" s="11" t="s">
        <v>45</v>
      </c>
      <c r="B79" s="8"/>
      <c r="C79" s="23">
        <v>22232</v>
      </c>
      <c r="D79" s="19"/>
      <c r="E79" s="23">
        <v>974887768</v>
      </c>
      <c r="F79" s="19"/>
      <c r="G79" s="23">
        <v>954928883</v>
      </c>
      <c r="H79" s="19"/>
      <c r="I79" s="23">
        <v>0</v>
      </c>
      <c r="J79" s="19"/>
      <c r="K79" s="23">
        <v>0</v>
      </c>
      <c r="L79" s="19"/>
      <c r="M79" s="23">
        <v>-22232</v>
      </c>
      <c r="N79" s="19"/>
      <c r="O79" s="23">
        <v>-842220317</v>
      </c>
      <c r="P79" s="19"/>
      <c r="Q79" s="23">
        <v>0</v>
      </c>
      <c r="R79" s="19"/>
      <c r="S79" s="21">
        <v>0</v>
      </c>
      <c r="T79" s="19"/>
      <c r="U79" s="23">
        <v>0</v>
      </c>
      <c r="V79" s="19"/>
      <c r="W79" s="23">
        <v>0</v>
      </c>
      <c r="X79" s="20"/>
      <c r="Y79" s="25">
        <f t="shared" si="0"/>
        <v>0</v>
      </c>
    </row>
    <row r="80" spans="1:25" ht="40.5" customHeight="1" thickBot="1" x14ac:dyDescent="0.25">
      <c r="A80" s="11" t="s">
        <v>60</v>
      </c>
      <c r="B80" s="8"/>
      <c r="C80" s="24">
        <f>SUM(C64:C79)</f>
        <v>2043885900</v>
      </c>
      <c r="D80" s="19"/>
      <c r="E80" s="24">
        <f>SUM(E64:E79)</f>
        <v>3469548563375</v>
      </c>
      <c r="F80" s="19"/>
      <c r="G80" s="24">
        <f>SUM(G64:G79)</f>
        <v>3624790228233</v>
      </c>
      <c r="H80" s="19"/>
      <c r="I80" s="24">
        <f>SUM(I64:I79)</f>
        <v>14814357</v>
      </c>
      <c r="J80" s="19"/>
      <c r="K80" s="24">
        <f>SUM(K64:K79)</f>
        <v>1</v>
      </c>
      <c r="L80" s="19"/>
      <c r="M80" s="24">
        <f>SUM(M64:M79)</f>
        <v>-780180441</v>
      </c>
      <c r="N80" s="19"/>
      <c r="O80" s="24">
        <f>SUM(O64:O79)</f>
        <v>-829382157779</v>
      </c>
      <c r="P80" s="19"/>
      <c r="Q80" s="24">
        <f>SUM(Q64:Q79)</f>
        <v>1278519816</v>
      </c>
      <c r="R80" s="19"/>
      <c r="S80" s="21"/>
      <c r="T80" s="19"/>
      <c r="U80" s="24">
        <f>SUM(U64:U79)</f>
        <v>2465181618825</v>
      </c>
      <c r="V80" s="19"/>
      <c r="W80" s="24">
        <f>SUM(W64:W79)</f>
        <v>2367771340290</v>
      </c>
      <c r="X80" s="20"/>
      <c r="Y80" s="26">
        <f>SUM(Y64:Y79)</f>
        <v>0.92999856264721603</v>
      </c>
    </row>
    <row r="81" spans="3:25" ht="19.5" thickTop="1" x14ac:dyDescent="0.2">
      <c r="C81" s="10"/>
    </row>
    <row r="82" spans="3:25" ht="22.5" x14ac:dyDescent="0.2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U82" s="18"/>
      <c r="V82" s="18"/>
      <c r="W82" s="18"/>
      <c r="Y82" s="28"/>
    </row>
    <row r="83" spans="3:25" ht="22.5" x14ac:dyDescent="0.2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U83" s="18"/>
      <c r="V83" s="18"/>
      <c r="W83" s="18"/>
      <c r="Y83" s="25"/>
    </row>
    <row r="84" spans="3:25" ht="22.5" x14ac:dyDescent="0.2"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3:25" ht="22.5" x14ac:dyDescent="0.2"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</sheetData>
  <sortState xmlns:xlrd2="http://schemas.microsoft.com/office/spreadsheetml/2017/richdata2" ref="A11:Y79">
    <sortCondition descending="1" ref="W11:W79"/>
  </sortState>
  <mergeCells count="58">
    <mergeCell ref="A55:Y55"/>
    <mergeCell ref="A56:Y56"/>
    <mergeCell ref="A57:Y57"/>
    <mergeCell ref="A59:Y59"/>
    <mergeCell ref="C60:Y60"/>
    <mergeCell ref="C61:G61"/>
    <mergeCell ref="I61:O61"/>
    <mergeCell ref="Q61:Y61"/>
    <mergeCell ref="A62:A63"/>
    <mergeCell ref="C62:C63"/>
    <mergeCell ref="E62:E63"/>
    <mergeCell ref="G62:G63"/>
    <mergeCell ref="I62:K62"/>
    <mergeCell ref="M62:O62"/>
    <mergeCell ref="Q62:Q63"/>
    <mergeCell ref="S62:S63"/>
    <mergeCell ref="U62:U63"/>
    <mergeCell ref="W62:W63"/>
    <mergeCell ref="Y62:Y63"/>
    <mergeCell ref="I34:O34"/>
    <mergeCell ref="Q34:Y34"/>
    <mergeCell ref="A35:A36"/>
    <mergeCell ref="C35:C36"/>
    <mergeCell ref="E35:E36"/>
    <mergeCell ref="G35:G36"/>
    <mergeCell ref="I35:K35"/>
    <mergeCell ref="M35:O35"/>
    <mergeCell ref="Q35:Q36"/>
    <mergeCell ref="S35:S36"/>
    <mergeCell ref="U35:U36"/>
    <mergeCell ref="W35:W36"/>
    <mergeCell ref="Y35:Y36"/>
    <mergeCell ref="C34:G34"/>
    <mergeCell ref="A29:Y29"/>
    <mergeCell ref="A30:Y30"/>
    <mergeCell ref="A32:Y32"/>
    <mergeCell ref="C33:Y33"/>
    <mergeCell ref="A1:Y1"/>
    <mergeCell ref="A2:Y2"/>
    <mergeCell ref="A3:Y3"/>
    <mergeCell ref="C9:C10"/>
    <mergeCell ref="E9:E10"/>
    <mergeCell ref="G9:G10"/>
    <mergeCell ref="Q9:Q10"/>
    <mergeCell ref="S9:S10"/>
    <mergeCell ref="U9:U10"/>
    <mergeCell ref="W9:W10"/>
    <mergeCell ref="Y9:Y10"/>
    <mergeCell ref="A5:Y5"/>
    <mergeCell ref="A6:Y6"/>
    <mergeCell ref="C8:G8"/>
    <mergeCell ref="I8:O8"/>
    <mergeCell ref="Q8:Y8"/>
    <mergeCell ref="A28:Y28"/>
    <mergeCell ref="A9:A10"/>
    <mergeCell ref="C7:Y7"/>
    <mergeCell ref="I9:K9"/>
    <mergeCell ref="M9:O9"/>
  </mergeCells>
  <pageMargins left="0.39" right="0.39" top="0.39" bottom="0.39" header="0" footer="0"/>
  <pageSetup paperSize="9" scale="46" fitToHeight="0" orientation="landscape" r:id="rId1"/>
  <rowBreaks count="2" manualBreakCount="2">
    <brk id="26" max="25" man="1"/>
    <brk id="53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1"/>
  <sheetViews>
    <sheetView rightToLeft="1" view="pageBreakPreview" zoomScale="80" zoomScaleNormal="100" zoomScaleSheetLayoutView="80" workbookViewId="0">
      <selection activeCell="C37" sqref="C37"/>
    </sheetView>
  </sheetViews>
  <sheetFormatPr defaultRowHeight="15.75" x14ac:dyDescent="0.4"/>
  <cols>
    <col min="1" max="1" width="37.7109375" style="42" customWidth="1"/>
    <col min="2" max="2" width="1.42578125" style="42" customWidth="1"/>
    <col min="3" max="3" width="35.140625" style="42" customWidth="1"/>
    <col min="4" max="4" width="1.42578125" style="42" customWidth="1"/>
    <col min="5" max="5" width="37.85546875" style="42" customWidth="1"/>
    <col min="6" max="6" width="1.42578125" style="42" customWidth="1"/>
    <col min="7" max="7" width="32.5703125" style="42" customWidth="1"/>
    <col min="8" max="8" width="1.42578125" style="42" customWidth="1"/>
    <col min="9" max="9" width="39.7109375" style="42" customWidth="1"/>
    <col min="10" max="10" width="1.42578125" style="42" customWidth="1"/>
    <col min="11" max="16384" width="9.140625" style="42"/>
  </cols>
  <sheetData>
    <row r="1" spans="1:10" ht="39.75" customHeight="1" x14ac:dyDescent="0.4">
      <c r="A1" s="147" t="str">
        <f>سهام!A1</f>
        <v>صندوق سرمایه گذاری بخشی پتروشیمی دماوند</v>
      </c>
      <c r="B1" s="147"/>
      <c r="C1" s="147"/>
      <c r="D1" s="147"/>
      <c r="E1" s="147"/>
      <c r="F1" s="147"/>
      <c r="G1" s="147"/>
      <c r="H1" s="147"/>
      <c r="I1" s="147"/>
      <c r="J1" s="59"/>
    </row>
    <row r="2" spans="1:10" ht="39.75" customHeight="1" x14ac:dyDescent="0.4">
      <c r="A2" s="147" t="str">
        <f>سهام!A2</f>
        <v>صورت وضعیت پرتفوی</v>
      </c>
      <c r="B2" s="147"/>
      <c r="C2" s="147"/>
      <c r="D2" s="147"/>
      <c r="E2" s="147"/>
      <c r="F2" s="147"/>
      <c r="G2" s="147"/>
      <c r="H2" s="147"/>
      <c r="I2" s="147"/>
      <c r="J2" s="59"/>
    </row>
    <row r="3" spans="1:10" ht="39.75" customHeight="1" x14ac:dyDescent="0.4">
      <c r="A3" s="147" t="str">
        <f>سهام!A3</f>
        <v>به تاریخ 31 تیر 1404</v>
      </c>
      <c r="B3" s="147"/>
      <c r="C3" s="147"/>
      <c r="D3" s="147"/>
      <c r="E3" s="147"/>
      <c r="F3" s="147"/>
      <c r="G3" s="147"/>
      <c r="H3" s="147"/>
      <c r="I3" s="147"/>
      <c r="J3" s="59"/>
    </row>
    <row r="4" spans="1:10" ht="39.7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39.75" customHeight="1" x14ac:dyDescent="0.4">
      <c r="A5" s="152" t="s">
        <v>72</v>
      </c>
      <c r="B5" s="152"/>
      <c r="C5" s="152"/>
      <c r="D5" s="152"/>
      <c r="E5" s="152"/>
      <c r="F5" s="152"/>
      <c r="G5" s="152"/>
      <c r="H5" s="152"/>
      <c r="I5" s="152"/>
      <c r="J5" s="58"/>
    </row>
    <row r="6" spans="1:10" ht="39.75" customHeight="1" x14ac:dyDescent="0.4">
      <c r="A6" s="152" t="s">
        <v>73</v>
      </c>
      <c r="B6" s="152"/>
      <c r="C6" s="152"/>
      <c r="D6" s="152"/>
      <c r="E6" s="152"/>
      <c r="F6" s="152"/>
      <c r="G6" s="152"/>
      <c r="H6" s="152"/>
      <c r="I6" s="152"/>
      <c r="J6" s="58"/>
    </row>
    <row r="7" spans="1:10" ht="39.75" customHeight="1" x14ac:dyDescent="0.4"/>
    <row r="8" spans="1:10" ht="39.75" customHeight="1" thickBot="1" x14ac:dyDescent="0.9">
      <c r="C8" s="146" t="s">
        <v>5</v>
      </c>
      <c r="D8" s="146"/>
      <c r="E8" s="146"/>
      <c r="F8" s="146"/>
      <c r="G8" s="146"/>
      <c r="H8" s="146"/>
      <c r="I8" s="146"/>
      <c r="J8" s="60"/>
    </row>
    <row r="9" spans="1:10" ht="39.75" customHeight="1" thickBot="1" x14ac:dyDescent="0.7">
      <c r="A9" s="67" t="s">
        <v>61</v>
      </c>
      <c r="B9" s="47"/>
      <c r="C9" s="67" t="s">
        <v>9</v>
      </c>
      <c r="D9" s="68"/>
      <c r="E9" s="67" t="s">
        <v>74</v>
      </c>
      <c r="F9" s="68"/>
      <c r="G9" s="67" t="s">
        <v>75</v>
      </c>
      <c r="H9" s="68"/>
      <c r="I9" s="67" t="s">
        <v>76</v>
      </c>
      <c r="J9" s="54"/>
    </row>
    <row r="10" spans="1:10" ht="39.75" customHeight="1" thickBot="1" x14ac:dyDescent="0.45">
      <c r="A10" s="15" t="s">
        <v>17</v>
      </c>
      <c r="C10" s="62">
        <v>655060411</v>
      </c>
      <c r="D10" s="50"/>
      <c r="E10" s="51">
        <v>581</v>
      </c>
      <c r="F10" s="50"/>
      <c r="G10" s="51">
        <v>494</v>
      </c>
      <c r="H10" s="50"/>
      <c r="I10" s="61">
        <f>C10*G10</f>
        <v>323599843034</v>
      </c>
      <c r="J10" s="50"/>
    </row>
    <row r="11" spans="1:10" ht="39.75" customHeight="1" thickBot="1" x14ac:dyDescent="0.45">
      <c r="A11" s="55" t="s">
        <v>60</v>
      </c>
      <c r="C11" s="63">
        <f>SUM(C10)</f>
        <v>655060411</v>
      </c>
      <c r="D11" s="64"/>
      <c r="E11" s="65"/>
      <c r="F11" s="66"/>
      <c r="G11" s="65"/>
      <c r="H11" s="66"/>
      <c r="I11" s="63">
        <f>SUM(I10)</f>
        <v>323599843034</v>
      </c>
      <c r="J11" s="50"/>
    </row>
  </sheetData>
  <mergeCells count="6">
    <mergeCell ref="C8:I8"/>
    <mergeCell ref="A5:I5"/>
    <mergeCell ref="A6:I6"/>
    <mergeCell ref="A1:I1"/>
    <mergeCell ref="A2:I2"/>
    <mergeCell ref="A3:I3"/>
  </mergeCells>
  <pageMargins left="0.39" right="0.39" top="0.39" bottom="0.39" header="0" footer="0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7"/>
  <sheetViews>
    <sheetView rightToLeft="1" view="pageBreakPreview" zoomScale="80" zoomScaleNormal="100" zoomScaleSheetLayoutView="80" workbookViewId="0">
      <selection activeCell="C6" sqref="C6:U6"/>
    </sheetView>
  </sheetViews>
  <sheetFormatPr defaultRowHeight="15.75" x14ac:dyDescent="0.4"/>
  <cols>
    <col min="1" max="1" width="32.5703125" style="42" bestFit="1" customWidth="1"/>
    <col min="2" max="2" width="1.42578125" style="42" customWidth="1"/>
    <col min="3" max="3" width="17" style="42" customWidth="1"/>
    <col min="4" max="4" width="1.42578125" style="42" customWidth="1"/>
    <col min="5" max="5" width="17.42578125" style="42" customWidth="1"/>
    <col min="6" max="6" width="1.42578125" style="42" customWidth="1"/>
    <col min="7" max="7" width="18.7109375" style="42" customWidth="1"/>
    <col min="8" max="8" width="1.42578125" style="42" customWidth="1"/>
    <col min="9" max="9" width="18.140625" style="42" customWidth="1"/>
    <col min="10" max="10" width="1.42578125" style="42" customWidth="1"/>
    <col min="11" max="11" width="18.42578125" style="42" customWidth="1"/>
    <col min="12" max="12" width="1.42578125" style="42" customWidth="1"/>
    <col min="13" max="13" width="18" style="42" customWidth="1"/>
    <col min="14" max="14" width="1.42578125" style="42" customWidth="1"/>
    <col min="15" max="15" width="18.7109375" style="42" customWidth="1"/>
    <col min="16" max="16" width="1.42578125" style="42" customWidth="1"/>
    <col min="17" max="17" width="15.140625" style="42" customWidth="1"/>
    <col min="18" max="18" width="1.42578125" style="42" customWidth="1"/>
    <col min="19" max="19" width="16.7109375" style="42" customWidth="1"/>
    <col min="20" max="20" width="1.42578125" style="42" customWidth="1"/>
    <col min="21" max="21" width="18" style="42" customWidth="1"/>
    <col min="22" max="22" width="1.42578125" style="42" customWidth="1"/>
    <col min="23" max="16384" width="9.140625" style="42"/>
  </cols>
  <sheetData>
    <row r="1" spans="1:22" ht="39" customHeight="1" x14ac:dyDescent="0.4">
      <c r="A1" s="147" t="str">
        <f>سهام!A1</f>
        <v>صندوق سرمایه گذاری بخشی پتروشیمی دماوند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9"/>
    </row>
    <row r="2" spans="1:22" ht="39" customHeight="1" x14ac:dyDescent="0.4">
      <c r="A2" s="147" t="str">
        <f>سهام!A2</f>
        <v>صورت وضعیت پرتفوی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9"/>
    </row>
    <row r="3" spans="1:22" ht="39" customHeight="1" x14ac:dyDescent="0.4">
      <c r="A3" s="147" t="str">
        <f>سهام!A3</f>
        <v>به تاریخ 31 تیر 1404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9"/>
    </row>
    <row r="4" spans="1:22" ht="39" customHeight="1" x14ac:dyDescent="0.4"/>
    <row r="5" spans="1:22" ht="39" customHeight="1" x14ac:dyDescent="0.4">
      <c r="A5" s="153" t="s">
        <v>135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44"/>
    </row>
    <row r="6" spans="1:22" ht="39" customHeight="1" x14ac:dyDescent="0.85">
      <c r="A6" s="44"/>
      <c r="B6" s="44"/>
      <c r="C6" s="154" t="s">
        <v>129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44"/>
    </row>
    <row r="7" spans="1:22" ht="39" customHeight="1" thickBot="1" x14ac:dyDescent="0.9">
      <c r="C7" s="146" t="s">
        <v>3</v>
      </c>
      <c r="D7" s="146"/>
      <c r="E7" s="146"/>
      <c r="F7" s="146"/>
      <c r="G7" s="146"/>
      <c r="H7" s="146"/>
      <c r="I7" s="146"/>
      <c r="J7" s="146"/>
      <c r="K7" s="146"/>
      <c r="L7" s="48"/>
      <c r="M7" s="146" t="s">
        <v>5</v>
      </c>
      <c r="N7" s="146"/>
      <c r="O7" s="146"/>
      <c r="P7" s="146"/>
      <c r="Q7" s="146"/>
      <c r="R7" s="146"/>
      <c r="S7" s="146"/>
      <c r="T7" s="146"/>
      <c r="U7" s="146"/>
    </row>
    <row r="8" spans="1:22" ht="39" customHeight="1" thickBot="1" x14ac:dyDescent="0.7">
      <c r="A8" s="67" t="s">
        <v>130</v>
      </c>
      <c r="B8" s="47"/>
      <c r="C8" s="67" t="s">
        <v>64</v>
      </c>
      <c r="D8" s="68"/>
      <c r="E8" s="67" t="s">
        <v>65</v>
      </c>
      <c r="F8" s="68"/>
      <c r="G8" s="67" t="s">
        <v>66</v>
      </c>
      <c r="H8" s="68"/>
      <c r="I8" s="67" t="s">
        <v>62</v>
      </c>
      <c r="J8" s="68"/>
      <c r="K8" s="67" t="s">
        <v>63</v>
      </c>
      <c r="L8" s="47"/>
      <c r="M8" s="67" t="s">
        <v>64</v>
      </c>
      <c r="N8" s="68"/>
      <c r="O8" s="67" t="s">
        <v>65</v>
      </c>
      <c r="P8" s="68"/>
      <c r="Q8" s="67" t="s">
        <v>66</v>
      </c>
      <c r="R8" s="68"/>
      <c r="S8" s="67" t="s">
        <v>62</v>
      </c>
      <c r="T8" s="68"/>
      <c r="U8" s="67" t="s">
        <v>63</v>
      </c>
    </row>
    <row r="9" spans="1:22" ht="39" customHeight="1" x14ac:dyDescent="0.55000000000000004">
      <c r="A9" s="11" t="s">
        <v>131</v>
      </c>
      <c r="B9" s="46"/>
      <c r="C9" s="52" t="s">
        <v>67</v>
      </c>
      <c r="D9" s="50"/>
      <c r="E9" s="52" t="s">
        <v>68</v>
      </c>
      <c r="F9" s="50"/>
      <c r="G9" s="53">
        <v>319213000</v>
      </c>
      <c r="H9" s="50"/>
      <c r="I9" s="53">
        <v>500</v>
      </c>
      <c r="J9" s="50"/>
      <c r="K9" s="52" t="s">
        <v>71</v>
      </c>
      <c r="L9" s="50"/>
      <c r="M9" s="52" t="s">
        <v>67</v>
      </c>
      <c r="N9" s="50"/>
      <c r="O9" s="52" t="s">
        <v>69</v>
      </c>
      <c r="P9" s="50"/>
      <c r="Q9" s="53" t="s">
        <v>69</v>
      </c>
      <c r="R9" s="50"/>
      <c r="S9" s="53" t="s">
        <v>69</v>
      </c>
      <c r="T9" s="50"/>
      <c r="U9" s="52" t="s">
        <v>69</v>
      </c>
    </row>
    <row r="10" spans="1:22" ht="39" customHeight="1" x14ac:dyDescent="0.55000000000000004">
      <c r="A10" s="11" t="s">
        <v>133</v>
      </c>
      <c r="B10" s="46"/>
      <c r="C10" s="52" t="s">
        <v>67</v>
      </c>
      <c r="D10" s="50"/>
      <c r="E10" s="52" t="s">
        <v>68</v>
      </c>
      <c r="F10" s="50"/>
      <c r="G10" s="53">
        <v>85365000</v>
      </c>
      <c r="H10" s="50"/>
      <c r="I10" s="53">
        <v>500</v>
      </c>
      <c r="J10" s="50"/>
      <c r="K10" s="52" t="s">
        <v>70</v>
      </c>
      <c r="L10" s="50"/>
      <c r="M10" s="52" t="s">
        <v>67</v>
      </c>
      <c r="N10" s="50"/>
      <c r="O10" s="52" t="s">
        <v>69</v>
      </c>
      <c r="P10" s="50"/>
      <c r="Q10" s="53" t="s">
        <v>69</v>
      </c>
      <c r="R10" s="50"/>
      <c r="S10" s="53" t="s">
        <v>69</v>
      </c>
      <c r="T10" s="50"/>
      <c r="U10" s="52" t="s">
        <v>69</v>
      </c>
    </row>
    <row r="11" spans="1:22" ht="39" customHeight="1" x14ac:dyDescent="0.55000000000000004">
      <c r="A11" s="11" t="s">
        <v>132</v>
      </c>
      <c r="B11" s="46"/>
      <c r="C11" s="52" t="s">
        <v>67</v>
      </c>
      <c r="D11" s="50"/>
      <c r="E11" s="52" t="s">
        <v>68</v>
      </c>
      <c r="F11" s="50"/>
      <c r="G11" s="53">
        <v>22000000</v>
      </c>
      <c r="H11" s="50"/>
      <c r="I11" s="53">
        <v>400</v>
      </c>
      <c r="J11" s="50"/>
      <c r="K11" s="52" t="s">
        <v>71</v>
      </c>
      <c r="L11" s="50"/>
      <c r="M11" s="52" t="s">
        <v>67</v>
      </c>
      <c r="N11" s="50"/>
      <c r="O11" s="52" t="s">
        <v>69</v>
      </c>
      <c r="P11" s="50"/>
      <c r="Q11" s="53" t="s">
        <v>69</v>
      </c>
      <c r="R11" s="50"/>
      <c r="S11" s="53" t="s">
        <v>69</v>
      </c>
      <c r="T11" s="50"/>
      <c r="U11" s="52" t="s">
        <v>69</v>
      </c>
    </row>
    <row r="12" spans="1:22" ht="39" customHeight="1" x14ac:dyDescent="0.55000000000000004">
      <c r="A12" s="15" t="s">
        <v>134</v>
      </c>
      <c r="B12" s="46"/>
      <c r="C12" s="49" t="s">
        <v>67</v>
      </c>
      <c r="D12" s="50"/>
      <c r="E12" s="49" t="s">
        <v>68</v>
      </c>
      <c r="F12" s="50"/>
      <c r="G12" s="51">
        <v>4260000</v>
      </c>
      <c r="H12" s="50"/>
      <c r="I12" s="51">
        <v>3873</v>
      </c>
      <c r="J12" s="50"/>
      <c r="K12" s="49" t="s">
        <v>70</v>
      </c>
      <c r="L12" s="50"/>
      <c r="M12" s="49" t="s">
        <v>67</v>
      </c>
      <c r="N12" s="50"/>
      <c r="O12" s="49" t="s">
        <v>69</v>
      </c>
      <c r="P12" s="50"/>
      <c r="Q12" s="51" t="s">
        <v>69</v>
      </c>
      <c r="R12" s="50"/>
      <c r="S12" s="51" t="s">
        <v>69</v>
      </c>
      <c r="T12" s="50"/>
      <c r="U12" s="49" t="s">
        <v>69</v>
      </c>
    </row>
    <row r="13" spans="1:22" ht="21.75" customHeight="1" x14ac:dyDescent="0.4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2" ht="21.75" customHeight="1" x14ac:dyDescent="0.4"/>
    <row r="15" spans="1:22" ht="21.75" customHeight="1" x14ac:dyDescent="0.4"/>
    <row r="16" spans="1:22" ht="21.75" customHeight="1" x14ac:dyDescent="0.4"/>
    <row r="17" ht="21.75" customHeight="1" x14ac:dyDescent="0.4"/>
    <row r="18" ht="21.75" customHeight="1" x14ac:dyDescent="0.4"/>
    <row r="19" ht="21.75" customHeight="1" x14ac:dyDescent="0.4"/>
    <row r="20" ht="21.75" customHeight="1" x14ac:dyDescent="0.4"/>
    <row r="21" ht="21.75" customHeight="1" x14ac:dyDescent="0.4"/>
    <row r="22" ht="21.75" customHeight="1" x14ac:dyDescent="0.4"/>
    <row r="23" ht="21.75" customHeight="1" x14ac:dyDescent="0.4"/>
    <row r="24" ht="21.75" customHeight="1" x14ac:dyDescent="0.4"/>
    <row r="25" ht="21.75" customHeight="1" x14ac:dyDescent="0.4"/>
    <row r="26" ht="21.75" customHeight="1" x14ac:dyDescent="0.4"/>
    <row r="27" ht="21.75" customHeight="1" x14ac:dyDescent="0.4"/>
    <row r="28" ht="21.75" customHeight="1" x14ac:dyDescent="0.4"/>
    <row r="29" ht="21.75" customHeight="1" x14ac:dyDescent="0.4"/>
    <row r="30" ht="21.75" customHeight="1" x14ac:dyDescent="0.4"/>
    <row r="31" ht="21.75" customHeight="1" x14ac:dyDescent="0.4"/>
    <row r="32" ht="21.75" customHeight="1" x14ac:dyDescent="0.4"/>
    <row r="33" ht="21.75" customHeight="1" x14ac:dyDescent="0.4"/>
    <row r="34" ht="21.75" customHeight="1" x14ac:dyDescent="0.4"/>
    <row r="35" ht="21.75" customHeight="1" x14ac:dyDescent="0.4"/>
    <row r="36" ht="21.75" customHeight="1" x14ac:dyDescent="0.4"/>
    <row r="37" ht="21.75" customHeight="1" x14ac:dyDescent="0.4"/>
    <row r="38" ht="21.75" customHeight="1" x14ac:dyDescent="0.4"/>
    <row r="39" ht="21.75" customHeight="1" x14ac:dyDescent="0.4"/>
    <row r="40" ht="21.75" customHeight="1" x14ac:dyDescent="0.4"/>
    <row r="41" ht="21.75" customHeight="1" x14ac:dyDescent="0.4"/>
    <row r="42" ht="21.75" customHeight="1" x14ac:dyDescent="0.4"/>
    <row r="43" ht="21.75" customHeight="1" x14ac:dyDescent="0.4"/>
    <row r="44" ht="21.75" customHeight="1" x14ac:dyDescent="0.4"/>
    <row r="45" ht="21.75" customHeight="1" x14ac:dyDescent="0.4"/>
    <row r="46" ht="21.75" customHeight="1" x14ac:dyDescent="0.4"/>
    <row r="47" ht="21.75" customHeight="1" x14ac:dyDescent="0.4"/>
    <row r="48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  <row r="53" ht="21.75" customHeight="1" x14ac:dyDescent="0.4"/>
    <row r="54" ht="21.75" customHeight="1" x14ac:dyDescent="0.4"/>
    <row r="55" ht="21.75" customHeight="1" x14ac:dyDescent="0.4"/>
    <row r="56" ht="21.75" customHeight="1" x14ac:dyDescent="0.4"/>
    <row r="57" ht="21.75" customHeight="1" x14ac:dyDescent="0.4"/>
  </sheetData>
  <sortState xmlns:xlrd2="http://schemas.microsoft.com/office/spreadsheetml/2017/richdata2" ref="A9:U12">
    <sortCondition descending="1" ref="G9:G12"/>
  </sortState>
  <mergeCells count="7">
    <mergeCell ref="C7:K7"/>
    <mergeCell ref="M7:U7"/>
    <mergeCell ref="A5:U5"/>
    <mergeCell ref="C6:U6"/>
    <mergeCell ref="A1:U1"/>
    <mergeCell ref="A2:U2"/>
    <mergeCell ref="A3:U3"/>
  </mergeCells>
  <pageMargins left="0.39" right="0.39" top="0.39" bottom="0.39" header="0" footer="0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4"/>
  <sheetViews>
    <sheetView rightToLeft="1" view="pageBreakPreview" zoomScale="80" zoomScaleNormal="100" zoomScaleSheetLayoutView="80" workbookViewId="0">
      <selection activeCell="C13" sqref="C13:K16"/>
    </sheetView>
  </sheetViews>
  <sheetFormatPr defaultRowHeight="12.75" x14ac:dyDescent="0.2"/>
  <cols>
    <col min="1" max="1" width="48.7109375" bestFit="1" customWidth="1"/>
    <col min="2" max="2" width="1.42578125" customWidth="1"/>
    <col min="3" max="3" width="25.5703125" customWidth="1"/>
    <col min="4" max="4" width="1.42578125" customWidth="1"/>
    <col min="5" max="5" width="24.7109375" customWidth="1"/>
    <col min="6" max="6" width="1.42578125" customWidth="1"/>
    <col min="7" max="7" width="26" customWidth="1"/>
    <col min="8" max="8" width="1.42578125" customWidth="1"/>
    <col min="9" max="9" width="24.140625" customWidth="1"/>
    <col min="10" max="10" width="1.42578125" customWidth="1"/>
    <col min="11" max="11" width="27.42578125" bestFit="1" customWidth="1"/>
    <col min="12" max="12" width="1.42578125" customWidth="1"/>
    <col min="13" max="13" width="21.140625" bestFit="1" customWidth="1"/>
  </cols>
  <sheetData>
    <row r="1" spans="1:13" ht="39.75" customHeight="1" x14ac:dyDescent="0.2">
      <c r="A1" s="155" t="str">
        <f>سهام!A1</f>
        <v>صندوق سرمایه گذاری بخشی پتروشیمی دماوند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3" ht="39.75" customHeight="1" x14ac:dyDescent="0.2">
      <c r="A2" s="155" t="str">
        <f>سهام!A2</f>
        <v>صورت وضعیت پرتفوی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3" ht="39.75" customHeight="1" x14ac:dyDescent="0.2">
      <c r="A3" s="155" t="str">
        <f>سهام!A3</f>
        <v>به تاریخ 31 تیر 1404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3" ht="39.75" customHeight="1" x14ac:dyDescent="0.2"/>
    <row r="5" spans="1:13" ht="39.75" customHeight="1" x14ac:dyDescent="0.2">
      <c r="A5" s="145" t="s">
        <v>136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6" spans="1:13" ht="39.75" customHeight="1" x14ac:dyDescent="0.85">
      <c r="A6" s="2"/>
      <c r="B6" s="2"/>
      <c r="C6" s="150" t="s">
        <v>129</v>
      </c>
      <c r="D6" s="150"/>
      <c r="E6" s="150"/>
      <c r="F6" s="150"/>
      <c r="G6" s="150"/>
      <c r="H6" s="150"/>
      <c r="I6" s="150"/>
      <c r="J6" s="150"/>
      <c r="K6" s="150"/>
    </row>
    <row r="7" spans="1:13" ht="39.75" customHeight="1" thickBot="1" x14ac:dyDescent="0.8">
      <c r="C7" s="69" t="s">
        <v>3</v>
      </c>
      <c r="D7" s="13"/>
      <c r="E7" s="156" t="s">
        <v>4</v>
      </c>
      <c r="F7" s="156"/>
      <c r="G7" s="156"/>
      <c r="H7" s="13"/>
      <c r="I7" s="156" t="s">
        <v>5</v>
      </c>
      <c r="J7" s="156"/>
      <c r="K7" s="156"/>
    </row>
    <row r="8" spans="1:13" ht="39.75" customHeight="1" thickBot="1" x14ac:dyDescent="0.4">
      <c r="A8" s="67" t="s">
        <v>77</v>
      </c>
      <c r="B8" s="13"/>
      <c r="C8" s="67" t="s">
        <v>78</v>
      </c>
      <c r="D8" s="13"/>
      <c r="E8" s="67" t="s">
        <v>79</v>
      </c>
      <c r="F8" s="13"/>
      <c r="G8" s="67" t="s">
        <v>80</v>
      </c>
      <c r="H8" s="13"/>
      <c r="I8" s="67" t="s">
        <v>78</v>
      </c>
      <c r="J8" s="13"/>
      <c r="K8" s="67" t="s">
        <v>14</v>
      </c>
    </row>
    <row r="9" spans="1:13" ht="39.75" customHeight="1" x14ac:dyDescent="0.2">
      <c r="A9" s="15" t="s">
        <v>138</v>
      </c>
      <c r="C9" s="21">
        <v>86237536153</v>
      </c>
      <c r="D9" s="19"/>
      <c r="E9" s="21">
        <v>38908390535</v>
      </c>
      <c r="F9" s="19"/>
      <c r="G9" s="21">
        <v>-86926380000</v>
      </c>
      <c r="H9" s="19"/>
      <c r="I9" s="21">
        <f>C9+E9+G9</f>
        <v>38219546688</v>
      </c>
      <c r="J9" s="20"/>
      <c r="K9" s="70">
        <f>I9/$M$9</f>
        <v>1.5011636841805337E-2</v>
      </c>
      <c r="M9" s="21">
        <v>2545994623422</v>
      </c>
    </row>
    <row r="10" spans="1:13" ht="39.75" customHeight="1" thickBot="1" x14ac:dyDescent="0.25">
      <c r="A10" s="15" t="s">
        <v>137</v>
      </c>
      <c r="C10" s="23">
        <v>30018641</v>
      </c>
      <c r="D10" s="19"/>
      <c r="E10" s="23">
        <v>174777158356</v>
      </c>
      <c r="F10" s="19"/>
      <c r="G10" s="23">
        <v>-174776330000</v>
      </c>
      <c r="H10" s="19"/>
      <c r="I10" s="23">
        <f>C10+E10+G10</f>
        <v>30846997</v>
      </c>
      <c r="J10" s="20"/>
      <c r="K10" s="29">
        <f>I10/$M$9</f>
        <v>1.2115892435993999E-5</v>
      </c>
    </row>
    <row r="11" spans="1:13" ht="39.75" customHeight="1" thickBot="1" x14ac:dyDescent="0.25">
      <c r="A11" s="15" t="s">
        <v>60</v>
      </c>
      <c r="C11" s="22">
        <f>SUM(C9:C10)</f>
        <v>86267554794</v>
      </c>
      <c r="D11" s="19"/>
      <c r="E11" s="22">
        <f>SUM(E9:E10)</f>
        <v>213685548891</v>
      </c>
      <c r="F11" s="19"/>
      <c r="G11" s="22">
        <f>SUM(G9:G10)</f>
        <v>-261702710000</v>
      </c>
      <c r="H11" s="19"/>
      <c r="I11" s="22">
        <f>SUM(I9:I10)</f>
        <v>38250393685</v>
      </c>
      <c r="J11" s="20"/>
      <c r="K11" s="71">
        <f>SUM(K9:K10)</f>
        <v>1.5023752734241331E-2</v>
      </c>
    </row>
    <row r="12" spans="1:13" ht="13.5" thickTop="1" x14ac:dyDescent="0.2"/>
    <row r="13" spans="1:13" ht="22.5" x14ac:dyDescent="0.2">
      <c r="C13" s="21"/>
      <c r="D13" s="21"/>
      <c r="E13" s="21"/>
      <c r="F13" s="21"/>
      <c r="G13" s="21"/>
      <c r="H13" s="21"/>
      <c r="I13" s="21"/>
      <c r="K13" s="70"/>
    </row>
    <row r="14" spans="1:13" ht="22.5" x14ac:dyDescent="0.2">
      <c r="C14" s="21"/>
      <c r="D14" s="21"/>
      <c r="E14" s="21"/>
      <c r="F14" s="21"/>
      <c r="G14" s="21"/>
      <c r="H14" s="21"/>
      <c r="I14" s="21"/>
      <c r="K14" s="70"/>
    </row>
  </sheetData>
  <sortState xmlns:xlrd2="http://schemas.microsoft.com/office/spreadsheetml/2017/richdata2" ref="A9:K10">
    <sortCondition descending="1" ref="I9:I10"/>
  </sortState>
  <mergeCells count="7">
    <mergeCell ref="A1:K1"/>
    <mergeCell ref="A2:K2"/>
    <mergeCell ref="A3:K3"/>
    <mergeCell ref="I7:K7"/>
    <mergeCell ref="C6:K6"/>
    <mergeCell ref="A5:K5"/>
    <mergeCell ref="E7:G7"/>
  </mergeCells>
  <pageMargins left="0.39" right="0.39" top="0.39" bottom="0.39" header="0" footer="0"/>
  <pageSetup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5"/>
  <sheetViews>
    <sheetView rightToLeft="1" view="pageBreakPreview" zoomScale="80" zoomScaleNormal="100" zoomScaleSheetLayoutView="80" workbookViewId="0">
      <selection activeCell="E18" sqref="E18"/>
    </sheetView>
  </sheetViews>
  <sheetFormatPr defaultRowHeight="15.75" x14ac:dyDescent="0.4"/>
  <cols>
    <col min="1" max="1" width="70.5703125" style="42" bestFit="1" customWidth="1"/>
    <col min="2" max="2" width="1.42578125" style="42" customWidth="1"/>
    <col min="3" max="3" width="27.28515625" style="42" customWidth="1"/>
    <col min="4" max="4" width="1.42578125" style="42" customWidth="1"/>
    <col min="5" max="5" width="29.42578125" style="42" customWidth="1"/>
    <col min="6" max="6" width="1.42578125" style="42" customWidth="1"/>
    <col min="7" max="7" width="33.42578125" style="42" customWidth="1"/>
    <col min="8" max="8" width="1.42578125" style="42" customWidth="1"/>
    <col min="9" max="9" width="33" style="42" customWidth="1"/>
    <col min="10" max="10" width="1.42578125" style="42" customWidth="1"/>
    <col min="11" max="11" width="21.140625" style="42" bestFit="1" customWidth="1"/>
    <col min="12" max="16384" width="9.140625" style="42"/>
  </cols>
  <sheetData>
    <row r="1" spans="1:11" ht="39" customHeight="1" x14ac:dyDescent="0.4">
      <c r="A1" s="147" t="s">
        <v>0</v>
      </c>
      <c r="B1" s="147"/>
      <c r="C1" s="147"/>
      <c r="D1" s="147"/>
      <c r="E1" s="147"/>
      <c r="F1" s="147"/>
      <c r="G1" s="147"/>
      <c r="H1" s="147"/>
      <c r="I1" s="147"/>
    </row>
    <row r="2" spans="1:11" ht="39" customHeight="1" x14ac:dyDescent="0.4">
      <c r="A2" s="147" t="s">
        <v>81</v>
      </c>
      <c r="B2" s="147"/>
      <c r="C2" s="147"/>
      <c r="D2" s="147"/>
      <c r="E2" s="147"/>
      <c r="F2" s="147"/>
      <c r="G2" s="147"/>
      <c r="H2" s="147"/>
      <c r="I2" s="147"/>
    </row>
    <row r="3" spans="1:11" ht="39" customHeight="1" x14ac:dyDescent="0.4">
      <c r="A3" s="147" t="s">
        <v>140</v>
      </c>
      <c r="B3" s="147"/>
      <c r="C3" s="147"/>
      <c r="D3" s="147"/>
      <c r="E3" s="147"/>
      <c r="F3" s="147"/>
      <c r="G3" s="147"/>
      <c r="H3" s="147"/>
      <c r="I3" s="147"/>
    </row>
    <row r="4" spans="1:11" ht="39" customHeight="1" x14ac:dyDescent="0.4"/>
    <row r="5" spans="1:11" ht="39" customHeight="1" x14ac:dyDescent="0.4">
      <c r="A5" s="145" t="s">
        <v>141</v>
      </c>
      <c r="B5" s="145"/>
      <c r="C5" s="145"/>
      <c r="D5" s="145"/>
      <c r="E5" s="145"/>
      <c r="F5" s="145"/>
      <c r="G5" s="145"/>
      <c r="H5" s="145"/>
      <c r="I5" s="145"/>
    </row>
    <row r="6" spans="1:11" ht="39" customHeight="1" x14ac:dyDescent="0.75">
      <c r="C6" s="157" t="s">
        <v>129</v>
      </c>
      <c r="D6" s="157"/>
      <c r="E6" s="157"/>
      <c r="F6" s="157"/>
      <c r="G6" s="157"/>
      <c r="H6" s="157"/>
      <c r="I6" s="157"/>
    </row>
    <row r="7" spans="1:11" ht="39" customHeight="1" thickBot="1" x14ac:dyDescent="0.7">
      <c r="A7" s="67" t="s">
        <v>82</v>
      </c>
      <c r="B7" s="72"/>
      <c r="C7" s="67" t="s">
        <v>83</v>
      </c>
      <c r="D7" s="72"/>
      <c r="E7" s="67" t="s">
        <v>78</v>
      </c>
      <c r="F7" s="72"/>
      <c r="G7" s="67" t="s">
        <v>84</v>
      </c>
      <c r="H7" s="72"/>
      <c r="I7" s="67" t="s">
        <v>85</v>
      </c>
    </row>
    <row r="8" spans="1:11" ht="39" customHeight="1" x14ac:dyDescent="0.4">
      <c r="A8" s="78" t="s">
        <v>143</v>
      </c>
      <c r="C8" s="79" t="s">
        <v>144</v>
      </c>
      <c r="E8" s="21">
        <f>'درآمد سرمایه گذاری در سهام'!S148</f>
        <v>23588533873</v>
      </c>
      <c r="F8" s="50"/>
      <c r="G8" s="30">
        <f>E8/$E$11</f>
        <v>0.91463128783393588</v>
      </c>
      <c r="H8" s="50"/>
      <c r="I8" s="30">
        <f>E8/$K$8</f>
        <v>9.264958243036395E-3</v>
      </c>
      <c r="K8" s="18">
        <v>2545994623422</v>
      </c>
    </row>
    <row r="9" spans="1:11" ht="39" customHeight="1" x14ac:dyDescent="0.4">
      <c r="A9" s="76" t="s">
        <v>142</v>
      </c>
      <c r="C9" s="80" t="s">
        <v>86</v>
      </c>
      <c r="E9" s="18">
        <f>'درآمد سپرده بانکی'!G12</f>
        <v>910085915</v>
      </c>
      <c r="F9" s="50"/>
      <c r="G9" s="30">
        <f>E9/$E$11</f>
        <v>3.5288036846951004E-2</v>
      </c>
      <c r="H9" s="50"/>
      <c r="I9" s="30">
        <f>E9/$K$8</f>
        <v>3.5745790923029483E-4</v>
      </c>
    </row>
    <row r="10" spans="1:11" ht="39" customHeight="1" thickBot="1" x14ac:dyDescent="0.45">
      <c r="A10" s="76" t="s">
        <v>87</v>
      </c>
      <c r="C10" s="79" t="s">
        <v>145</v>
      </c>
      <c r="E10" s="23">
        <f>'سایر درآمدها'!E10</f>
        <v>1291591182</v>
      </c>
      <c r="F10" s="50"/>
      <c r="G10" s="29">
        <f>E10/$E$11</f>
        <v>5.0080675319113144E-2</v>
      </c>
      <c r="H10" s="50"/>
      <c r="I10" s="30">
        <f>E10/$K$8</f>
        <v>5.073031852141182E-4</v>
      </c>
    </row>
    <row r="11" spans="1:11" ht="39" customHeight="1" thickBot="1" x14ac:dyDescent="0.45">
      <c r="A11" s="77" t="s">
        <v>60</v>
      </c>
      <c r="C11" s="45"/>
      <c r="E11" s="73">
        <f>SUM(E8:E10)</f>
        <v>25790210970</v>
      </c>
      <c r="F11" s="64"/>
      <c r="G11" s="74">
        <f>SUM(G8:G10)</f>
        <v>1</v>
      </c>
      <c r="H11" s="64"/>
      <c r="I11" s="75">
        <f>SUM(I8:I10)</f>
        <v>1.0129719337480809E-2</v>
      </c>
    </row>
    <row r="12" spans="1:11" ht="16.5" thickTop="1" x14ac:dyDescent="0.4"/>
    <row r="13" spans="1:11" ht="22.5" x14ac:dyDescent="0.4">
      <c r="E13" s="18"/>
    </row>
    <row r="14" spans="1:11" ht="22.5" x14ac:dyDescent="0.4">
      <c r="E14" s="18"/>
    </row>
    <row r="15" spans="1:11" ht="22.5" x14ac:dyDescent="0.4">
      <c r="E15" s="18"/>
    </row>
  </sheetData>
  <mergeCells count="5">
    <mergeCell ref="A1:I1"/>
    <mergeCell ref="A2:I2"/>
    <mergeCell ref="A3:I3"/>
    <mergeCell ref="C6:I6"/>
    <mergeCell ref="A5:I5"/>
  </mergeCells>
  <pageMargins left="0.39" right="0.39" top="0.39" bottom="0.39" header="0" footer="0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153"/>
  <sheetViews>
    <sheetView rightToLeft="1" view="pageBreakPreview" zoomScale="80" zoomScaleNormal="100" zoomScaleSheetLayoutView="80" workbookViewId="0">
      <selection activeCell="C150" sqref="C150:U156"/>
    </sheetView>
  </sheetViews>
  <sheetFormatPr defaultRowHeight="15.75" x14ac:dyDescent="0.4"/>
  <cols>
    <col min="1" max="1" width="49.140625" style="42" bestFit="1" customWidth="1"/>
    <col min="2" max="2" width="1.42578125" style="42" customWidth="1"/>
    <col min="3" max="3" width="28.7109375" style="42" customWidth="1"/>
    <col min="4" max="4" width="1.42578125" style="42" customWidth="1"/>
    <col min="5" max="5" width="26.85546875" style="42" customWidth="1"/>
    <col min="6" max="6" width="1.42578125" style="42" customWidth="1"/>
    <col min="7" max="7" width="28.42578125" style="42" customWidth="1"/>
    <col min="8" max="8" width="1.42578125" style="42" customWidth="1"/>
    <col min="9" max="9" width="25" style="42" customWidth="1"/>
    <col min="10" max="10" width="1.42578125" style="42" customWidth="1"/>
    <col min="11" max="11" width="27.5703125" style="42" customWidth="1"/>
    <col min="12" max="12" width="1.42578125" style="42" customWidth="1"/>
    <col min="13" max="13" width="26.5703125" style="42" customWidth="1"/>
    <col min="14" max="14" width="1.42578125" style="42" customWidth="1"/>
    <col min="15" max="15" width="23.7109375" style="42" customWidth="1"/>
    <col min="16" max="16" width="1.42578125" style="42" customWidth="1"/>
    <col min="17" max="17" width="23" style="42" bestFit="1" customWidth="1"/>
    <col min="18" max="18" width="1.42578125" style="42" customWidth="1"/>
    <col min="19" max="19" width="26.5703125" style="42" customWidth="1"/>
    <col min="20" max="20" width="1.42578125" style="42" customWidth="1"/>
    <col min="21" max="21" width="24.42578125" style="42" bestFit="1" customWidth="1"/>
    <col min="22" max="22" width="1.42578125" style="42" customWidth="1"/>
    <col min="23" max="16384" width="9.140625" style="42"/>
  </cols>
  <sheetData>
    <row r="1" spans="1:21" ht="39" customHeight="1" x14ac:dyDescent="0.4">
      <c r="A1" s="147" t="str">
        <f>درآمد!A1</f>
        <v>صندوق سرمایه گذاری بخشی پتروشیمی دماوند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39" customHeight="1" x14ac:dyDescent="0.4">
      <c r="A2" s="147" t="str">
        <f>درآمد!A2</f>
        <v>صورت وضعیت درآمدها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21" ht="39" customHeight="1" x14ac:dyDescent="0.4">
      <c r="A3" s="147" t="str">
        <f>درآمد!A3</f>
        <v>دوره یک ماهه منتهی به 31 تیر 1404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1:21" ht="39" customHeight="1" x14ac:dyDescent="0.4"/>
    <row r="5" spans="1:21" ht="39" customHeight="1" x14ac:dyDescent="0.4">
      <c r="A5" s="145" t="s">
        <v>156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</row>
    <row r="6" spans="1:21" ht="39" customHeight="1" x14ac:dyDescent="0.85">
      <c r="A6" s="57"/>
      <c r="B6" s="57"/>
      <c r="C6" s="150" t="s">
        <v>129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</row>
    <row r="7" spans="1:21" ht="39" customHeight="1" thickBot="1" x14ac:dyDescent="0.8">
      <c r="C7" s="156" t="s">
        <v>148</v>
      </c>
      <c r="D7" s="156"/>
      <c r="E7" s="156"/>
      <c r="F7" s="156"/>
      <c r="G7" s="156"/>
      <c r="H7" s="156"/>
      <c r="I7" s="156"/>
      <c r="J7" s="156"/>
      <c r="K7" s="156"/>
      <c r="L7" s="47"/>
      <c r="M7" s="156" t="s">
        <v>149</v>
      </c>
      <c r="N7" s="156"/>
      <c r="O7" s="156"/>
      <c r="P7" s="156"/>
      <c r="Q7" s="156"/>
      <c r="R7" s="156"/>
      <c r="S7" s="156"/>
      <c r="T7" s="156"/>
      <c r="U7" s="156"/>
    </row>
    <row r="8" spans="1:21" ht="39" customHeight="1" thickBot="1" x14ac:dyDescent="0.7">
      <c r="A8" s="148" t="s">
        <v>88</v>
      </c>
      <c r="B8" s="83"/>
      <c r="C8" s="81" t="s">
        <v>89</v>
      </c>
      <c r="D8" s="83"/>
      <c r="E8" s="81" t="s">
        <v>90</v>
      </c>
      <c r="F8" s="83"/>
      <c r="G8" s="81" t="s">
        <v>91</v>
      </c>
      <c r="H8" s="82"/>
      <c r="I8" s="149" t="s">
        <v>60</v>
      </c>
      <c r="J8" s="149"/>
      <c r="K8" s="149"/>
      <c r="L8" s="83"/>
      <c r="M8" s="81" t="s">
        <v>89</v>
      </c>
      <c r="N8" s="83"/>
      <c r="O8" s="81" t="s">
        <v>90</v>
      </c>
      <c r="P8" s="83"/>
      <c r="Q8" s="81" t="s">
        <v>91</v>
      </c>
      <c r="R8" s="82"/>
      <c r="S8" s="149" t="s">
        <v>60</v>
      </c>
      <c r="T8" s="149"/>
      <c r="U8" s="149"/>
    </row>
    <row r="9" spans="1:21" ht="39" customHeight="1" thickBot="1" x14ac:dyDescent="0.7">
      <c r="A9" s="149"/>
      <c r="B9" s="83"/>
      <c r="C9" s="93" t="s">
        <v>157</v>
      </c>
      <c r="D9" s="94"/>
      <c r="E9" s="93" t="s">
        <v>158</v>
      </c>
      <c r="F9" s="94"/>
      <c r="G9" s="93" t="s">
        <v>159</v>
      </c>
      <c r="H9" s="83"/>
      <c r="I9" s="17" t="s">
        <v>78</v>
      </c>
      <c r="J9" s="82"/>
      <c r="K9" s="17" t="s">
        <v>84</v>
      </c>
      <c r="L9" s="83"/>
      <c r="M9" s="93" t="s">
        <v>157</v>
      </c>
      <c r="N9" s="94"/>
      <c r="O9" s="93" t="s">
        <v>158</v>
      </c>
      <c r="P9" s="94"/>
      <c r="Q9" s="93" t="s">
        <v>159</v>
      </c>
      <c r="R9" s="83"/>
      <c r="S9" s="17" t="s">
        <v>78</v>
      </c>
      <c r="T9" s="82"/>
      <c r="U9" s="17" t="s">
        <v>84</v>
      </c>
    </row>
    <row r="10" spans="1:21" ht="39" customHeight="1" x14ac:dyDescent="0.4">
      <c r="A10" s="11" t="s">
        <v>171</v>
      </c>
      <c r="C10" s="21">
        <v>0</v>
      </c>
      <c r="D10" s="21"/>
      <c r="E10" s="21">
        <v>0</v>
      </c>
      <c r="F10" s="21"/>
      <c r="G10" s="21">
        <v>0</v>
      </c>
      <c r="H10" s="21"/>
      <c r="I10" s="18">
        <v>0</v>
      </c>
      <c r="J10" s="21"/>
      <c r="K10" s="30">
        <f t="shared" ref="K10:K27" si="0">I10/$I$148</f>
        <v>0</v>
      </c>
      <c r="L10" s="21"/>
      <c r="M10" s="21">
        <v>0</v>
      </c>
      <c r="N10" s="91"/>
      <c r="O10" s="21">
        <v>0</v>
      </c>
      <c r="P10" s="21"/>
      <c r="Q10" s="21">
        <v>51768353810</v>
      </c>
      <c r="R10" s="21"/>
      <c r="S10" s="18">
        <f t="shared" ref="S10:S27" si="1">M10+O10+Q10</f>
        <v>51768353810</v>
      </c>
      <c r="T10" s="50"/>
      <c r="U10" s="25">
        <f t="shared" ref="U10:U27" si="2">S10/$S$148</f>
        <v>2.1946405863424729</v>
      </c>
    </row>
    <row r="11" spans="1:21" ht="39" customHeight="1" x14ac:dyDescent="0.4">
      <c r="A11" s="11" t="s">
        <v>38</v>
      </c>
      <c r="C11" s="18">
        <v>0</v>
      </c>
      <c r="D11" s="92"/>
      <c r="E11" s="18">
        <v>-27064210869</v>
      </c>
      <c r="F11" s="92"/>
      <c r="G11" s="18">
        <v>0</v>
      </c>
      <c r="H11" s="92"/>
      <c r="I11" s="18">
        <v>-27064210869</v>
      </c>
      <c r="J11" s="50"/>
      <c r="K11" s="30">
        <f t="shared" si="0"/>
        <v>8.4462546699857352E-2</v>
      </c>
      <c r="L11" s="50"/>
      <c r="M11" s="18">
        <v>23406704000</v>
      </c>
      <c r="N11" s="92"/>
      <c r="O11" s="18">
        <v>4374397143</v>
      </c>
      <c r="P11" s="92"/>
      <c r="Q11" s="18">
        <v>1362104972</v>
      </c>
      <c r="R11" s="92"/>
      <c r="S11" s="18">
        <f t="shared" si="1"/>
        <v>29143206115</v>
      </c>
      <c r="T11" s="50"/>
      <c r="U11" s="25">
        <f t="shared" si="2"/>
        <v>1.2354818774200296</v>
      </c>
    </row>
    <row r="12" spans="1:21" ht="39" customHeight="1" x14ac:dyDescent="0.4">
      <c r="A12" s="15" t="s">
        <v>22</v>
      </c>
      <c r="C12" s="18">
        <v>0</v>
      </c>
      <c r="D12" s="92"/>
      <c r="E12" s="18">
        <v>180651666</v>
      </c>
      <c r="F12" s="92"/>
      <c r="G12" s="18">
        <v>-2197330558</v>
      </c>
      <c r="H12" s="92"/>
      <c r="I12" s="18">
        <v>-2016678892</v>
      </c>
      <c r="J12" s="50"/>
      <c r="K12" s="25">
        <f t="shared" si="0"/>
        <v>6.293693022074073E-3</v>
      </c>
      <c r="L12" s="50"/>
      <c r="M12" s="18">
        <v>0</v>
      </c>
      <c r="N12" s="92"/>
      <c r="O12" s="18">
        <v>0</v>
      </c>
      <c r="P12" s="92"/>
      <c r="Q12" s="18">
        <v>27037740407</v>
      </c>
      <c r="R12" s="92"/>
      <c r="S12" s="18">
        <f t="shared" si="1"/>
        <v>27037740407</v>
      </c>
      <c r="T12" s="50"/>
      <c r="U12" s="25">
        <f t="shared" si="2"/>
        <v>1.1462238625160186</v>
      </c>
    </row>
    <row r="13" spans="1:21" ht="39" customHeight="1" x14ac:dyDescent="0.4">
      <c r="A13" s="11" t="s">
        <v>172</v>
      </c>
      <c r="C13" s="21">
        <v>0</v>
      </c>
      <c r="D13" s="21"/>
      <c r="E13" s="21">
        <v>0</v>
      </c>
      <c r="F13" s="21"/>
      <c r="G13" s="21">
        <v>0</v>
      </c>
      <c r="H13" s="21"/>
      <c r="I13" s="18">
        <v>0</v>
      </c>
      <c r="J13" s="21"/>
      <c r="K13" s="30">
        <f t="shared" si="0"/>
        <v>0</v>
      </c>
      <c r="L13" s="21"/>
      <c r="M13" s="21">
        <v>0</v>
      </c>
      <c r="N13" s="91"/>
      <c r="O13" s="21">
        <v>0</v>
      </c>
      <c r="P13" s="21"/>
      <c r="Q13" s="21">
        <v>23675174711</v>
      </c>
      <c r="R13" s="21"/>
      <c r="S13" s="18">
        <f t="shared" si="1"/>
        <v>23675174711</v>
      </c>
      <c r="T13" s="50"/>
      <c r="U13" s="25">
        <f t="shared" si="2"/>
        <v>1.0036730064897832</v>
      </c>
    </row>
    <row r="14" spans="1:21" ht="39" customHeight="1" x14ac:dyDescent="0.4">
      <c r="A14" s="11" t="s">
        <v>173</v>
      </c>
      <c r="C14" s="21">
        <v>0</v>
      </c>
      <c r="D14" s="21"/>
      <c r="E14" s="21">
        <v>0</v>
      </c>
      <c r="F14" s="21"/>
      <c r="G14" s="21">
        <v>18084538513</v>
      </c>
      <c r="H14" s="21"/>
      <c r="I14" s="18">
        <v>18084538513</v>
      </c>
      <c r="J14" s="21"/>
      <c r="K14" s="30">
        <f t="shared" si="0"/>
        <v>-5.643860026413066E-2</v>
      </c>
      <c r="L14" s="21"/>
      <c r="M14" s="21">
        <v>0</v>
      </c>
      <c r="N14" s="91"/>
      <c r="O14" s="21">
        <v>0</v>
      </c>
      <c r="P14" s="21"/>
      <c r="Q14" s="21">
        <v>18084538513</v>
      </c>
      <c r="R14" s="21"/>
      <c r="S14" s="18">
        <f t="shared" si="1"/>
        <v>18084538513</v>
      </c>
      <c r="T14" s="50"/>
      <c r="U14" s="25">
        <f t="shared" si="2"/>
        <v>0.76666649187976854</v>
      </c>
    </row>
    <row r="15" spans="1:21" ht="39" customHeight="1" x14ac:dyDescent="0.4">
      <c r="A15" s="11" t="s">
        <v>174</v>
      </c>
      <c r="C15" s="21">
        <v>0</v>
      </c>
      <c r="D15" s="21"/>
      <c r="E15" s="21">
        <v>0</v>
      </c>
      <c r="F15" s="21"/>
      <c r="G15" s="21">
        <v>0</v>
      </c>
      <c r="H15" s="21"/>
      <c r="I15" s="18">
        <v>0</v>
      </c>
      <c r="J15" s="21"/>
      <c r="K15" s="30">
        <f t="shared" si="0"/>
        <v>0</v>
      </c>
      <c r="L15" s="21"/>
      <c r="M15" s="21">
        <v>0</v>
      </c>
      <c r="N15" s="91"/>
      <c r="O15" s="21">
        <v>0</v>
      </c>
      <c r="P15" s="21"/>
      <c r="Q15" s="21">
        <v>18072244036</v>
      </c>
      <c r="R15" s="21"/>
      <c r="S15" s="18">
        <f t="shared" si="1"/>
        <v>18072244036</v>
      </c>
      <c r="T15" s="50"/>
      <c r="U15" s="25">
        <f t="shared" si="2"/>
        <v>0.76614528623527223</v>
      </c>
    </row>
    <row r="16" spans="1:21" ht="39" customHeight="1" x14ac:dyDescent="0.4">
      <c r="A16" s="11" t="s">
        <v>175</v>
      </c>
      <c r="C16" s="21">
        <v>0</v>
      </c>
      <c r="D16" s="21"/>
      <c r="E16" s="21">
        <v>0</v>
      </c>
      <c r="F16" s="21"/>
      <c r="G16" s="21">
        <v>0</v>
      </c>
      <c r="H16" s="21"/>
      <c r="I16" s="18">
        <v>0</v>
      </c>
      <c r="J16" s="21"/>
      <c r="K16" s="30">
        <f t="shared" si="0"/>
        <v>0</v>
      </c>
      <c r="L16" s="21"/>
      <c r="M16" s="21">
        <v>0</v>
      </c>
      <c r="N16" s="91"/>
      <c r="O16" s="21">
        <v>0</v>
      </c>
      <c r="P16" s="21"/>
      <c r="Q16" s="21">
        <v>16340590247</v>
      </c>
      <c r="R16" s="21"/>
      <c r="S16" s="18">
        <f t="shared" si="1"/>
        <v>16340590247</v>
      </c>
      <c r="T16" s="50"/>
      <c r="U16" s="25">
        <f t="shared" si="2"/>
        <v>0.69273445882551565</v>
      </c>
    </row>
    <row r="17" spans="1:21" ht="39" customHeight="1" x14ac:dyDescent="0.4">
      <c r="A17" s="11" t="s">
        <v>59</v>
      </c>
      <c r="C17" s="18">
        <v>0</v>
      </c>
      <c r="D17" s="92"/>
      <c r="E17" s="18">
        <v>-9274322810</v>
      </c>
      <c r="F17" s="92"/>
      <c r="G17" s="18">
        <v>0</v>
      </c>
      <c r="H17" s="92"/>
      <c r="I17" s="18">
        <v>-9274322810</v>
      </c>
      <c r="J17" s="50"/>
      <c r="K17" s="30">
        <f t="shared" si="0"/>
        <v>2.8943497641249379E-2</v>
      </c>
      <c r="L17" s="50"/>
      <c r="M17" s="18">
        <v>11136163500</v>
      </c>
      <c r="N17" s="92"/>
      <c r="O17" s="18">
        <v>3481100283</v>
      </c>
      <c r="P17" s="92"/>
      <c r="Q17" s="18">
        <v>0</v>
      </c>
      <c r="R17" s="92"/>
      <c r="S17" s="18">
        <f t="shared" si="1"/>
        <v>14617263783</v>
      </c>
      <c r="T17" s="50"/>
      <c r="U17" s="25">
        <f t="shared" si="2"/>
        <v>0.61967665568784114</v>
      </c>
    </row>
    <row r="18" spans="1:21" ht="39" customHeight="1" x14ac:dyDescent="0.4">
      <c r="A18" s="11" t="s">
        <v>49</v>
      </c>
      <c r="C18" s="18">
        <v>3323431400</v>
      </c>
      <c r="D18" s="92"/>
      <c r="E18" s="18">
        <v>-6524722540</v>
      </c>
      <c r="F18" s="92"/>
      <c r="G18" s="18">
        <v>0</v>
      </c>
      <c r="H18" s="92"/>
      <c r="I18" s="18">
        <v>-3201291140</v>
      </c>
      <c r="J18" s="50"/>
      <c r="K18" s="30">
        <f t="shared" si="0"/>
        <v>9.9906553241424778E-3</v>
      </c>
      <c r="L18" s="50"/>
      <c r="M18" s="18">
        <v>3323431400</v>
      </c>
      <c r="N18" s="92"/>
      <c r="O18" s="18">
        <v>9901065034</v>
      </c>
      <c r="P18" s="92"/>
      <c r="Q18" s="18">
        <v>0</v>
      </c>
      <c r="R18" s="92"/>
      <c r="S18" s="18">
        <f t="shared" si="1"/>
        <v>13224496434</v>
      </c>
      <c r="T18" s="50"/>
      <c r="U18" s="25">
        <f t="shared" si="2"/>
        <v>0.56063240323456787</v>
      </c>
    </row>
    <row r="19" spans="1:21" ht="39" customHeight="1" x14ac:dyDescent="0.4">
      <c r="A19" s="11" t="s">
        <v>176</v>
      </c>
      <c r="C19" s="21">
        <v>0</v>
      </c>
      <c r="D19" s="21"/>
      <c r="E19" s="21">
        <v>0</v>
      </c>
      <c r="F19" s="21"/>
      <c r="G19" s="21">
        <v>0</v>
      </c>
      <c r="H19" s="21"/>
      <c r="I19" s="18">
        <v>0</v>
      </c>
      <c r="J19" s="21"/>
      <c r="K19" s="30">
        <f t="shared" si="0"/>
        <v>0</v>
      </c>
      <c r="L19" s="21"/>
      <c r="M19" s="21">
        <v>0</v>
      </c>
      <c r="N19" s="91"/>
      <c r="O19" s="21">
        <v>0</v>
      </c>
      <c r="P19" s="21"/>
      <c r="Q19" s="21">
        <v>12941727333</v>
      </c>
      <c r="R19" s="21"/>
      <c r="S19" s="18">
        <f t="shared" si="1"/>
        <v>12941727333</v>
      </c>
      <c r="T19" s="50"/>
      <c r="U19" s="25">
        <f t="shared" si="2"/>
        <v>0.54864483747391402</v>
      </c>
    </row>
    <row r="20" spans="1:21" ht="39" customHeight="1" x14ac:dyDescent="0.4">
      <c r="A20" s="11" t="s">
        <v>23</v>
      </c>
      <c r="C20" s="18">
        <v>2964000000</v>
      </c>
      <c r="D20" s="92"/>
      <c r="E20" s="18">
        <v>-7947429750</v>
      </c>
      <c r="F20" s="92"/>
      <c r="G20" s="18">
        <v>0</v>
      </c>
      <c r="H20" s="92"/>
      <c r="I20" s="18">
        <v>-4983429750</v>
      </c>
      <c r="J20" s="50"/>
      <c r="K20" s="30">
        <f t="shared" si="0"/>
        <v>1.5552390203512548E-2</v>
      </c>
      <c r="L20" s="50"/>
      <c r="M20" s="18">
        <v>2964000000</v>
      </c>
      <c r="N20" s="92"/>
      <c r="O20" s="18">
        <v>8037888300</v>
      </c>
      <c r="P20" s="92"/>
      <c r="Q20" s="18">
        <v>0</v>
      </c>
      <c r="R20" s="92"/>
      <c r="S20" s="18">
        <f t="shared" si="1"/>
        <v>11001888300</v>
      </c>
      <c r="T20" s="50"/>
      <c r="U20" s="25">
        <f t="shared" si="2"/>
        <v>0.46640831343032407</v>
      </c>
    </row>
    <row r="21" spans="1:21" ht="39" customHeight="1" x14ac:dyDescent="0.4">
      <c r="A21" s="11" t="s">
        <v>31</v>
      </c>
      <c r="C21" s="18">
        <v>0</v>
      </c>
      <c r="D21" s="92"/>
      <c r="E21" s="18">
        <v>-6507399235</v>
      </c>
      <c r="F21" s="92"/>
      <c r="G21" s="18">
        <v>-984101422</v>
      </c>
      <c r="H21" s="92"/>
      <c r="I21" s="18">
        <v>-7491500657</v>
      </c>
      <c r="J21" s="50"/>
      <c r="K21" s="30">
        <f t="shared" si="0"/>
        <v>2.3379629546806519E-2</v>
      </c>
      <c r="L21" s="50"/>
      <c r="M21" s="18">
        <v>0</v>
      </c>
      <c r="N21" s="92"/>
      <c r="O21" s="18">
        <v>5026391605</v>
      </c>
      <c r="P21" s="92"/>
      <c r="Q21" s="18">
        <v>5259125908</v>
      </c>
      <c r="R21" s="92"/>
      <c r="S21" s="18">
        <f t="shared" si="1"/>
        <v>10285517513</v>
      </c>
      <c r="T21" s="50"/>
      <c r="U21" s="25">
        <f t="shared" si="2"/>
        <v>0.43603886398268482</v>
      </c>
    </row>
    <row r="22" spans="1:21" ht="39" customHeight="1" x14ac:dyDescent="0.4">
      <c r="A22" s="11" t="s">
        <v>177</v>
      </c>
      <c r="C22" s="21">
        <v>0</v>
      </c>
      <c r="D22" s="21"/>
      <c r="E22" s="21">
        <v>0</v>
      </c>
      <c r="F22" s="21"/>
      <c r="G22" s="21">
        <v>0</v>
      </c>
      <c r="H22" s="21"/>
      <c r="I22" s="18">
        <v>0</v>
      </c>
      <c r="J22" s="21"/>
      <c r="K22" s="30">
        <f t="shared" si="0"/>
        <v>0</v>
      </c>
      <c r="L22" s="21"/>
      <c r="M22" s="21">
        <v>0</v>
      </c>
      <c r="N22" s="91"/>
      <c r="O22" s="21">
        <v>0</v>
      </c>
      <c r="P22" s="21"/>
      <c r="Q22" s="21">
        <v>10041497421</v>
      </c>
      <c r="R22" s="21"/>
      <c r="S22" s="18">
        <f t="shared" si="1"/>
        <v>10041497421</v>
      </c>
      <c r="T22" s="50"/>
      <c r="U22" s="25">
        <f t="shared" si="2"/>
        <v>0.42569400349606884</v>
      </c>
    </row>
    <row r="23" spans="1:21" ht="39" customHeight="1" x14ac:dyDescent="0.4">
      <c r="A23" s="11" t="s">
        <v>47</v>
      </c>
      <c r="C23" s="18">
        <v>0</v>
      </c>
      <c r="D23" s="92"/>
      <c r="E23" s="18">
        <v>-29827134248</v>
      </c>
      <c r="F23" s="92"/>
      <c r="G23" s="18">
        <v>1721943894</v>
      </c>
      <c r="H23" s="92"/>
      <c r="I23" s="18">
        <v>-28105190354</v>
      </c>
      <c r="J23" s="50"/>
      <c r="K23" s="30">
        <f t="shared" si="0"/>
        <v>8.7711256916866334E-2</v>
      </c>
      <c r="L23" s="50"/>
      <c r="M23" s="18">
        <v>0</v>
      </c>
      <c r="N23" s="92"/>
      <c r="O23" s="18">
        <v>7570578982</v>
      </c>
      <c r="P23" s="92"/>
      <c r="Q23" s="18">
        <v>2278332254</v>
      </c>
      <c r="R23" s="92"/>
      <c r="S23" s="18">
        <f t="shared" si="1"/>
        <v>9848911236</v>
      </c>
      <c r="T23" s="50"/>
      <c r="U23" s="25">
        <f t="shared" si="2"/>
        <v>0.41752960523219712</v>
      </c>
    </row>
    <row r="24" spans="1:21" ht="39" customHeight="1" x14ac:dyDescent="0.4">
      <c r="A24" s="11" t="s">
        <v>43</v>
      </c>
      <c r="C24" s="18">
        <v>0</v>
      </c>
      <c r="D24" s="92"/>
      <c r="E24" s="18">
        <v>5793545400</v>
      </c>
      <c r="F24" s="92"/>
      <c r="G24" s="18">
        <v>-9185729400</v>
      </c>
      <c r="H24" s="92"/>
      <c r="I24" s="18">
        <v>-3392184000</v>
      </c>
      <c r="J24" s="50"/>
      <c r="K24" s="30">
        <f t="shared" si="0"/>
        <v>1.0586397693297877E-2</v>
      </c>
      <c r="L24" s="50"/>
      <c r="M24" s="18">
        <v>0</v>
      </c>
      <c r="N24" s="92"/>
      <c r="O24" s="18">
        <v>0</v>
      </c>
      <c r="P24" s="92"/>
      <c r="Q24" s="18">
        <v>9214652290</v>
      </c>
      <c r="R24" s="92"/>
      <c r="S24" s="18">
        <f t="shared" si="1"/>
        <v>9214652290</v>
      </c>
      <c r="T24" s="50"/>
      <c r="U24" s="25">
        <f t="shared" si="2"/>
        <v>0.3906411623380846</v>
      </c>
    </row>
    <row r="25" spans="1:21" ht="39" customHeight="1" x14ac:dyDescent="0.4">
      <c r="A25" s="11" t="s">
        <v>99</v>
      </c>
      <c r="C25" s="18">
        <v>0</v>
      </c>
      <c r="D25" s="92"/>
      <c r="E25" s="18">
        <v>0</v>
      </c>
      <c r="F25" s="92"/>
      <c r="G25" s="18">
        <v>0</v>
      </c>
      <c r="H25" s="92"/>
      <c r="I25" s="18">
        <v>0</v>
      </c>
      <c r="J25" s="50"/>
      <c r="K25" s="30">
        <f t="shared" si="0"/>
        <v>0</v>
      </c>
      <c r="L25" s="50"/>
      <c r="M25" s="18">
        <v>1829673440</v>
      </c>
      <c r="N25" s="92"/>
      <c r="O25" s="18">
        <v>0</v>
      </c>
      <c r="P25" s="92"/>
      <c r="Q25" s="18">
        <v>7288426625</v>
      </c>
      <c r="R25" s="92"/>
      <c r="S25" s="18">
        <f t="shared" si="1"/>
        <v>9118100065</v>
      </c>
      <c r="T25" s="50"/>
      <c r="U25" s="25">
        <f t="shared" si="2"/>
        <v>0.38654797767812077</v>
      </c>
    </row>
    <row r="26" spans="1:21" ht="39" customHeight="1" x14ac:dyDescent="0.4">
      <c r="A26" s="11" t="s">
        <v>179</v>
      </c>
      <c r="C26" s="21">
        <v>0</v>
      </c>
      <c r="D26" s="21"/>
      <c r="E26" s="21">
        <v>0</v>
      </c>
      <c r="F26" s="21"/>
      <c r="G26" s="21">
        <v>0</v>
      </c>
      <c r="H26" s="21"/>
      <c r="I26" s="18">
        <v>0</v>
      </c>
      <c r="J26" s="21"/>
      <c r="K26" s="30">
        <f t="shared" si="0"/>
        <v>0</v>
      </c>
      <c r="L26" s="21"/>
      <c r="M26" s="21">
        <v>0</v>
      </c>
      <c r="N26" s="91"/>
      <c r="O26" s="21">
        <v>0</v>
      </c>
      <c r="P26" s="21"/>
      <c r="Q26" s="21">
        <v>8694525681</v>
      </c>
      <c r="R26" s="21"/>
      <c r="S26" s="18">
        <f t="shared" si="1"/>
        <v>8694525681</v>
      </c>
      <c r="T26" s="50"/>
      <c r="U26" s="25">
        <f t="shared" si="2"/>
        <v>0.36859118620135872</v>
      </c>
    </row>
    <row r="27" spans="1:21" ht="39" customHeight="1" thickBot="1" x14ac:dyDescent="0.45">
      <c r="A27" s="11" t="s">
        <v>178</v>
      </c>
      <c r="C27" s="23">
        <v>0</v>
      </c>
      <c r="D27" s="21"/>
      <c r="E27" s="23">
        <v>0</v>
      </c>
      <c r="F27" s="21"/>
      <c r="G27" s="23">
        <v>0</v>
      </c>
      <c r="H27" s="21"/>
      <c r="I27" s="23">
        <v>0</v>
      </c>
      <c r="J27" s="21"/>
      <c r="K27" s="29">
        <f t="shared" si="0"/>
        <v>0</v>
      </c>
      <c r="L27" s="21"/>
      <c r="M27" s="23">
        <v>0</v>
      </c>
      <c r="N27" s="91"/>
      <c r="O27" s="23">
        <v>0</v>
      </c>
      <c r="P27" s="21"/>
      <c r="Q27" s="23">
        <v>8367372544</v>
      </c>
      <c r="R27" s="21"/>
      <c r="S27" s="23">
        <f t="shared" si="1"/>
        <v>8367372544</v>
      </c>
      <c r="T27" s="50"/>
      <c r="U27" s="29">
        <f t="shared" si="2"/>
        <v>0.3547220267715534</v>
      </c>
    </row>
    <row r="28" spans="1:21" ht="39" customHeight="1" thickBot="1" x14ac:dyDescent="0.45">
      <c r="A28" s="31" t="s">
        <v>127</v>
      </c>
      <c r="B28" s="140"/>
      <c r="C28" s="33">
        <f>SUM(C10:C27)</f>
        <v>6287431400</v>
      </c>
      <c r="D28" s="39"/>
      <c r="E28" s="33">
        <f>SUM(E10:E27)</f>
        <v>-81171022386</v>
      </c>
      <c r="F28" s="39"/>
      <c r="G28" s="33">
        <f>SUM(G10:G27)</f>
        <v>7439321027</v>
      </c>
      <c r="H28" s="39"/>
      <c r="I28" s="33">
        <f>SUM(I10:I27)</f>
        <v>-67444269959</v>
      </c>
      <c r="J28" s="39"/>
      <c r="K28" s="38">
        <f>SUM(K10:K27)</f>
        <v>0.21048146678367591</v>
      </c>
      <c r="L28" s="39"/>
      <c r="M28" s="33">
        <f>SUM(M10:M27)</f>
        <v>42659972340</v>
      </c>
      <c r="N28" s="141"/>
      <c r="O28" s="33">
        <f>SUM(O10:O27)</f>
        <v>38391421347</v>
      </c>
      <c r="P28" s="39"/>
      <c r="Q28" s="33">
        <f>SUM(Q10:Q27)</f>
        <v>220426406752</v>
      </c>
      <c r="R28" s="39"/>
      <c r="S28" s="33">
        <f>SUM(S10:S27)</f>
        <v>301477800439</v>
      </c>
      <c r="T28" s="64"/>
      <c r="U28" s="38">
        <f>SUM(U10:U27)</f>
        <v>12.780692605235576</v>
      </c>
    </row>
    <row r="29" spans="1:21" ht="39" customHeight="1" x14ac:dyDescent="0.4">
      <c r="A29" s="11"/>
      <c r="C29" s="21"/>
      <c r="D29" s="21"/>
      <c r="E29" s="21"/>
      <c r="F29" s="21"/>
      <c r="G29" s="21"/>
      <c r="H29" s="21"/>
      <c r="I29" s="18"/>
      <c r="J29" s="21"/>
      <c r="K29" s="30"/>
      <c r="L29" s="21"/>
      <c r="M29" s="21"/>
      <c r="N29" s="91"/>
      <c r="O29" s="21"/>
      <c r="P29" s="21"/>
      <c r="Q29" s="21"/>
      <c r="R29" s="21"/>
      <c r="S29" s="18"/>
      <c r="T29" s="50"/>
      <c r="U29" s="25"/>
    </row>
    <row r="30" spans="1:21" ht="39" customHeight="1" x14ac:dyDescent="0.4">
      <c r="A30" s="147" t="s">
        <v>0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</row>
    <row r="31" spans="1:21" ht="39" customHeight="1" x14ac:dyDescent="0.4">
      <c r="A31" s="147" t="s">
        <v>81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</row>
    <row r="32" spans="1:21" ht="39" customHeight="1" x14ac:dyDescent="0.4">
      <c r="A32" s="147" t="s">
        <v>140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</row>
    <row r="33" spans="1:21" ht="39" customHeight="1" x14ac:dyDescent="0.4"/>
    <row r="34" spans="1:21" ht="39" customHeight="1" x14ac:dyDescent="0.4">
      <c r="A34" s="145" t="s">
        <v>201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</row>
    <row r="35" spans="1:21" ht="39" customHeight="1" x14ac:dyDescent="0.85">
      <c r="A35" s="88"/>
      <c r="B35" s="88"/>
      <c r="C35" s="150" t="s">
        <v>129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</row>
    <row r="36" spans="1:21" ht="39" customHeight="1" thickBot="1" x14ac:dyDescent="0.8">
      <c r="C36" s="156" t="s">
        <v>148</v>
      </c>
      <c r="D36" s="156"/>
      <c r="E36" s="156"/>
      <c r="F36" s="156"/>
      <c r="G36" s="156"/>
      <c r="H36" s="156"/>
      <c r="I36" s="156"/>
      <c r="J36" s="156"/>
      <c r="K36" s="156"/>
      <c r="L36" s="47"/>
      <c r="M36" s="156" t="s">
        <v>149</v>
      </c>
      <c r="N36" s="156"/>
      <c r="O36" s="156"/>
      <c r="P36" s="156"/>
      <c r="Q36" s="156"/>
      <c r="R36" s="156"/>
      <c r="S36" s="156"/>
      <c r="T36" s="156"/>
      <c r="U36" s="156"/>
    </row>
    <row r="37" spans="1:21" ht="39" customHeight="1" thickBot="1" x14ac:dyDescent="0.7">
      <c r="A37" s="148" t="s">
        <v>88</v>
      </c>
      <c r="B37" s="83"/>
      <c r="C37" s="86" t="s">
        <v>89</v>
      </c>
      <c r="D37" s="83"/>
      <c r="E37" s="86" t="s">
        <v>90</v>
      </c>
      <c r="F37" s="83"/>
      <c r="G37" s="86" t="s">
        <v>91</v>
      </c>
      <c r="H37" s="82"/>
      <c r="I37" s="149" t="s">
        <v>60</v>
      </c>
      <c r="J37" s="149"/>
      <c r="K37" s="149"/>
      <c r="L37" s="83"/>
      <c r="M37" s="86" t="s">
        <v>89</v>
      </c>
      <c r="N37" s="83"/>
      <c r="O37" s="86" t="s">
        <v>90</v>
      </c>
      <c r="P37" s="83"/>
      <c r="Q37" s="86" t="s">
        <v>91</v>
      </c>
      <c r="R37" s="82"/>
      <c r="S37" s="149" t="s">
        <v>60</v>
      </c>
      <c r="T37" s="149"/>
      <c r="U37" s="149"/>
    </row>
    <row r="38" spans="1:21" ht="39" customHeight="1" thickBot="1" x14ac:dyDescent="0.7">
      <c r="A38" s="149"/>
      <c r="B38" s="83"/>
      <c r="C38" s="93" t="s">
        <v>157</v>
      </c>
      <c r="D38" s="94"/>
      <c r="E38" s="93" t="s">
        <v>158</v>
      </c>
      <c r="F38" s="94"/>
      <c r="G38" s="93" t="s">
        <v>159</v>
      </c>
      <c r="H38" s="83"/>
      <c r="I38" s="87" t="s">
        <v>78</v>
      </c>
      <c r="J38" s="82"/>
      <c r="K38" s="87" t="s">
        <v>84</v>
      </c>
      <c r="L38" s="83"/>
      <c r="M38" s="93" t="s">
        <v>157</v>
      </c>
      <c r="N38" s="94"/>
      <c r="O38" s="93" t="s">
        <v>158</v>
      </c>
      <c r="P38" s="94"/>
      <c r="Q38" s="93" t="s">
        <v>159</v>
      </c>
      <c r="R38" s="83"/>
      <c r="S38" s="87" t="s">
        <v>78</v>
      </c>
      <c r="T38" s="82"/>
      <c r="U38" s="87" t="s">
        <v>84</v>
      </c>
    </row>
    <row r="39" spans="1:21" ht="39" customHeight="1" x14ac:dyDescent="0.4">
      <c r="A39" s="31" t="s">
        <v>128</v>
      </c>
      <c r="B39" s="140"/>
      <c r="C39" s="39">
        <f>SUM(C28)</f>
        <v>6287431400</v>
      </c>
      <c r="D39" s="39"/>
      <c r="E39" s="39">
        <f>SUM(E28)</f>
        <v>-81171022386</v>
      </c>
      <c r="F39" s="39"/>
      <c r="G39" s="39">
        <f>SUM(G28)</f>
        <v>7439321027</v>
      </c>
      <c r="H39" s="39"/>
      <c r="I39" s="36">
        <f>SUM(I28)</f>
        <v>-67444269959</v>
      </c>
      <c r="J39" s="39"/>
      <c r="K39" s="40">
        <f>SUM(K28)</f>
        <v>0.21048146678367591</v>
      </c>
      <c r="L39" s="39"/>
      <c r="M39" s="39">
        <f>SUM(M28)</f>
        <v>42659972340</v>
      </c>
      <c r="N39" s="141"/>
      <c r="O39" s="39">
        <f>SUM(O28)</f>
        <v>38391421347</v>
      </c>
      <c r="P39" s="39"/>
      <c r="Q39" s="39">
        <f>SUM(Q28)</f>
        <v>220426406752</v>
      </c>
      <c r="R39" s="39"/>
      <c r="S39" s="36">
        <f>SUM(S28)</f>
        <v>301477800439</v>
      </c>
      <c r="T39" s="64"/>
      <c r="U39" s="142">
        <f>SUM(U28)</f>
        <v>12.780692605235576</v>
      </c>
    </row>
    <row r="40" spans="1:21" ht="39" customHeight="1" x14ac:dyDescent="0.4">
      <c r="A40" s="11" t="s">
        <v>180</v>
      </c>
      <c r="C40" s="21">
        <v>0</v>
      </c>
      <c r="D40" s="21"/>
      <c r="E40" s="21">
        <v>0</v>
      </c>
      <c r="F40" s="21"/>
      <c r="G40" s="21">
        <v>8187717453</v>
      </c>
      <c r="H40" s="21"/>
      <c r="I40" s="18">
        <v>8187717453</v>
      </c>
      <c r="J40" s="21"/>
      <c r="K40" s="30">
        <f t="shared" ref="K40:K57" si="3">I40/$I$148</f>
        <v>-2.5552397263183237E-2</v>
      </c>
      <c r="L40" s="21"/>
      <c r="M40" s="21">
        <v>0</v>
      </c>
      <c r="N40" s="91"/>
      <c r="O40" s="21">
        <v>0</v>
      </c>
      <c r="P40" s="21"/>
      <c r="Q40" s="21">
        <v>8187717453</v>
      </c>
      <c r="R40" s="21"/>
      <c r="S40" s="18">
        <f t="shared" ref="S40:S57" si="4">M40+O40+Q40</f>
        <v>8187717453</v>
      </c>
      <c r="T40" s="50"/>
      <c r="U40" s="25">
        <f t="shared" ref="U40:U57" si="5">S40/$S$148</f>
        <v>0.34710582256118333</v>
      </c>
    </row>
    <row r="41" spans="1:21" ht="39" customHeight="1" x14ac:dyDescent="0.4">
      <c r="A41" s="11" t="s">
        <v>33</v>
      </c>
      <c r="C41" s="18">
        <v>5971559400</v>
      </c>
      <c r="D41" s="92"/>
      <c r="E41" s="18">
        <v>-9362403327</v>
      </c>
      <c r="F41" s="92"/>
      <c r="G41" s="18">
        <v>-13169846</v>
      </c>
      <c r="H41" s="92"/>
      <c r="I41" s="18">
        <v>-3404013773</v>
      </c>
      <c r="J41" s="50"/>
      <c r="K41" s="30">
        <f t="shared" si="3"/>
        <v>1.0623316292524639E-2</v>
      </c>
      <c r="L41" s="50"/>
      <c r="M41" s="18">
        <v>5971559400</v>
      </c>
      <c r="N41" s="92"/>
      <c r="O41" s="18">
        <v>1322448191</v>
      </c>
      <c r="P41" s="92"/>
      <c r="Q41" s="18">
        <v>-13169846</v>
      </c>
      <c r="R41" s="92"/>
      <c r="S41" s="18">
        <f t="shared" si="4"/>
        <v>7280837745</v>
      </c>
      <c r="T41" s="50"/>
      <c r="U41" s="25">
        <f t="shared" si="5"/>
        <v>0.30866003729607888</v>
      </c>
    </row>
    <row r="42" spans="1:21" ht="39" customHeight="1" x14ac:dyDescent="0.4">
      <c r="A42" s="11" t="s">
        <v>50</v>
      </c>
      <c r="C42" s="18">
        <v>11765482</v>
      </c>
      <c r="D42" s="92"/>
      <c r="E42" s="18">
        <v>-131811190</v>
      </c>
      <c r="F42" s="92"/>
      <c r="G42" s="18">
        <v>0</v>
      </c>
      <c r="H42" s="92"/>
      <c r="I42" s="18">
        <v>-120045708</v>
      </c>
      <c r="J42" s="50"/>
      <c r="K42" s="30">
        <f t="shared" si="3"/>
        <v>3.7464111801173238E-4</v>
      </c>
      <c r="L42" s="50"/>
      <c r="M42" s="18">
        <v>11765482</v>
      </c>
      <c r="N42" s="92"/>
      <c r="O42" s="18">
        <v>136868704</v>
      </c>
      <c r="P42" s="92"/>
      <c r="Q42" s="18">
        <v>7050998488</v>
      </c>
      <c r="R42" s="92"/>
      <c r="S42" s="18">
        <f t="shared" si="4"/>
        <v>7199632674</v>
      </c>
      <c r="T42" s="50"/>
      <c r="U42" s="25">
        <f t="shared" si="5"/>
        <v>0.30521747187691356</v>
      </c>
    </row>
    <row r="43" spans="1:21" ht="39" customHeight="1" x14ac:dyDescent="0.4">
      <c r="A43" s="11" t="s">
        <v>40</v>
      </c>
      <c r="C43" s="18">
        <v>0</v>
      </c>
      <c r="D43" s="92"/>
      <c r="E43" s="18">
        <v>-1483198335</v>
      </c>
      <c r="F43" s="92"/>
      <c r="G43" s="18">
        <v>105245659</v>
      </c>
      <c r="H43" s="92"/>
      <c r="I43" s="18">
        <v>-1377952676</v>
      </c>
      <c r="J43" s="50"/>
      <c r="K43" s="30">
        <f t="shared" si="3"/>
        <v>4.3003430918488019E-3</v>
      </c>
      <c r="L43" s="50"/>
      <c r="M43" s="18">
        <v>4898181250</v>
      </c>
      <c r="N43" s="92"/>
      <c r="O43" s="18">
        <v>1504442811</v>
      </c>
      <c r="P43" s="92"/>
      <c r="Q43" s="18">
        <v>105245659</v>
      </c>
      <c r="R43" s="92"/>
      <c r="S43" s="18">
        <f t="shared" si="4"/>
        <v>6507869720</v>
      </c>
      <c r="T43" s="50"/>
      <c r="U43" s="25">
        <f t="shared" si="5"/>
        <v>0.27589123406474464</v>
      </c>
    </row>
    <row r="44" spans="1:21" ht="39" customHeight="1" x14ac:dyDescent="0.4">
      <c r="A44" s="11" t="s">
        <v>181</v>
      </c>
      <c r="C44" s="21">
        <v>0</v>
      </c>
      <c r="D44" s="21"/>
      <c r="E44" s="21">
        <v>0</v>
      </c>
      <c r="F44" s="21"/>
      <c r="G44" s="21">
        <v>0</v>
      </c>
      <c r="H44" s="21"/>
      <c r="I44" s="18">
        <v>0</v>
      </c>
      <c r="J44" s="21"/>
      <c r="K44" s="30">
        <f t="shared" si="3"/>
        <v>0</v>
      </c>
      <c r="L44" s="21"/>
      <c r="M44" s="21">
        <v>0</v>
      </c>
      <c r="N44" s="91"/>
      <c r="O44" s="21">
        <v>0</v>
      </c>
      <c r="P44" s="21"/>
      <c r="Q44" s="21">
        <v>5648574079</v>
      </c>
      <c r="R44" s="21"/>
      <c r="S44" s="18">
        <f t="shared" si="4"/>
        <v>5648574079</v>
      </c>
      <c r="T44" s="50"/>
      <c r="U44" s="25">
        <f t="shared" si="5"/>
        <v>0.2394627029137022</v>
      </c>
    </row>
    <row r="45" spans="1:21" ht="39" customHeight="1" x14ac:dyDescent="0.4">
      <c r="A45" s="11" t="s">
        <v>27</v>
      </c>
      <c r="C45" s="18">
        <v>0</v>
      </c>
      <c r="D45" s="92"/>
      <c r="E45" s="18">
        <v>-44601273</v>
      </c>
      <c r="F45" s="92"/>
      <c r="G45" s="18">
        <v>137627755</v>
      </c>
      <c r="H45" s="92"/>
      <c r="I45" s="18">
        <v>93026482</v>
      </c>
      <c r="J45" s="50"/>
      <c r="K45" s="30">
        <f t="shared" si="3"/>
        <v>-2.9031896101756757E-4</v>
      </c>
      <c r="L45" s="50"/>
      <c r="M45" s="18">
        <v>0</v>
      </c>
      <c r="N45" s="92"/>
      <c r="O45" s="18">
        <v>5058245115</v>
      </c>
      <c r="P45" s="92"/>
      <c r="Q45" s="18">
        <v>137627755</v>
      </c>
      <c r="R45" s="92"/>
      <c r="S45" s="18">
        <f t="shared" si="4"/>
        <v>5195872870</v>
      </c>
      <c r="T45" s="50"/>
      <c r="U45" s="25">
        <f t="shared" si="5"/>
        <v>0.22027112401196414</v>
      </c>
    </row>
    <row r="46" spans="1:21" ht="39" customHeight="1" x14ac:dyDescent="0.4">
      <c r="A46" s="11" t="s">
        <v>182</v>
      </c>
      <c r="C46" s="21">
        <v>0</v>
      </c>
      <c r="D46" s="21"/>
      <c r="E46" s="21">
        <v>0</v>
      </c>
      <c r="F46" s="21"/>
      <c r="G46" s="21">
        <v>0</v>
      </c>
      <c r="H46" s="21"/>
      <c r="I46" s="18">
        <v>0</v>
      </c>
      <c r="J46" s="21"/>
      <c r="K46" s="30">
        <f t="shared" si="3"/>
        <v>0</v>
      </c>
      <c r="L46" s="21"/>
      <c r="M46" s="21">
        <v>0</v>
      </c>
      <c r="N46" s="91"/>
      <c r="O46" s="21">
        <v>0</v>
      </c>
      <c r="P46" s="21"/>
      <c r="Q46" s="21">
        <v>4653581121</v>
      </c>
      <c r="R46" s="21"/>
      <c r="S46" s="18">
        <f t="shared" si="4"/>
        <v>4653581121</v>
      </c>
      <c r="T46" s="50"/>
      <c r="U46" s="25">
        <f t="shared" si="5"/>
        <v>0.1972814904925736</v>
      </c>
    </row>
    <row r="47" spans="1:21" ht="39" customHeight="1" x14ac:dyDescent="0.4">
      <c r="A47" s="11" t="s">
        <v>102</v>
      </c>
      <c r="C47" s="18">
        <v>0</v>
      </c>
      <c r="D47" s="92"/>
      <c r="E47" s="18">
        <v>0</v>
      </c>
      <c r="F47" s="92"/>
      <c r="G47" s="18">
        <v>0</v>
      </c>
      <c r="H47" s="92"/>
      <c r="I47" s="18">
        <v>0</v>
      </c>
      <c r="J47" s="50"/>
      <c r="K47" s="30">
        <f t="shared" si="3"/>
        <v>0</v>
      </c>
      <c r="L47" s="50"/>
      <c r="M47" s="18">
        <v>0</v>
      </c>
      <c r="N47" s="92"/>
      <c r="O47" s="18">
        <v>0</v>
      </c>
      <c r="P47" s="92"/>
      <c r="Q47" s="18">
        <v>3601154562</v>
      </c>
      <c r="R47" s="92"/>
      <c r="S47" s="18">
        <f t="shared" si="4"/>
        <v>3601154562</v>
      </c>
      <c r="T47" s="50"/>
      <c r="U47" s="25">
        <f t="shared" si="5"/>
        <v>0.15266546795101868</v>
      </c>
    </row>
    <row r="48" spans="1:21" ht="39" customHeight="1" x14ac:dyDescent="0.4">
      <c r="A48" s="11" t="s">
        <v>183</v>
      </c>
      <c r="C48" s="21">
        <v>0</v>
      </c>
      <c r="D48" s="21"/>
      <c r="E48" s="21">
        <v>0</v>
      </c>
      <c r="F48" s="21"/>
      <c r="G48" s="21">
        <v>0</v>
      </c>
      <c r="H48" s="21"/>
      <c r="I48" s="18">
        <v>0</v>
      </c>
      <c r="J48" s="21"/>
      <c r="K48" s="30">
        <f t="shared" si="3"/>
        <v>0</v>
      </c>
      <c r="L48" s="21"/>
      <c r="M48" s="21">
        <v>0</v>
      </c>
      <c r="N48" s="91"/>
      <c r="O48" s="21">
        <v>0</v>
      </c>
      <c r="P48" s="21"/>
      <c r="Q48" s="21">
        <v>3569790982</v>
      </c>
      <c r="R48" s="21"/>
      <c r="S48" s="18">
        <f t="shared" si="4"/>
        <v>3569790982</v>
      </c>
      <c r="T48" s="50"/>
      <c r="U48" s="25">
        <f t="shared" si="5"/>
        <v>0.151335856701381</v>
      </c>
    </row>
    <row r="49" spans="1:21" ht="39" customHeight="1" x14ac:dyDescent="0.4">
      <c r="A49" s="11" t="s">
        <v>57</v>
      </c>
      <c r="C49" s="18">
        <v>0</v>
      </c>
      <c r="D49" s="92"/>
      <c r="E49" s="18">
        <v>-1578512593</v>
      </c>
      <c r="F49" s="92"/>
      <c r="G49" s="18">
        <v>156959541</v>
      </c>
      <c r="H49" s="92"/>
      <c r="I49" s="18">
        <v>-1421553052</v>
      </c>
      <c r="J49" s="50"/>
      <c r="K49" s="30">
        <f t="shared" si="3"/>
        <v>4.436412043271637E-3</v>
      </c>
      <c r="L49" s="50"/>
      <c r="M49" s="18">
        <v>0</v>
      </c>
      <c r="N49" s="92"/>
      <c r="O49" s="18">
        <v>3097633131</v>
      </c>
      <c r="P49" s="92"/>
      <c r="Q49" s="18">
        <v>156959541</v>
      </c>
      <c r="R49" s="92"/>
      <c r="S49" s="18">
        <f t="shared" si="4"/>
        <v>3254592672</v>
      </c>
      <c r="T49" s="50"/>
      <c r="U49" s="25">
        <f t="shared" si="5"/>
        <v>0.13797350397115118</v>
      </c>
    </row>
    <row r="50" spans="1:21" ht="39" customHeight="1" x14ac:dyDescent="0.4">
      <c r="A50" s="11" t="s">
        <v>93</v>
      </c>
      <c r="C50" s="18">
        <v>0</v>
      </c>
      <c r="D50" s="92"/>
      <c r="E50" s="18">
        <v>0</v>
      </c>
      <c r="F50" s="92"/>
      <c r="G50" s="18">
        <v>0</v>
      </c>
      <c r="H50" s="92"/>
      <c r="I50" s="18">
        <v>0</v>
      </c>
      <c r="J50" s="50"/>
      <c r="K50" s="30">
        <f t="shared" si="3"/>
        <v>0</v>
      </c>
      <c r="L50" s="50"/>
      <c r="M50" s="18">
        <v>0</v>
      </c>
      <c r="N50" s="92"/>
      <c r="O50" s="18">
        <v>0</v>
      </c>
      <c r="P50" s="92"/>
      <c r="Q50" s="18">
        <v>2975052000</v>
      </c>
      <c r="R50" s="92"/>
      <c r="S50" s="18">
        <f t="shared" si="4"/>
        <v>2975052000</v>
      </c>
      <c r="T50" s="50"/>
      <c r="U50" s="25">
        <f t="shared" si="5"/>
        <v>0.126122802545406</v>
      </c>
    </row>
    <row r="51" spans="1:21" ht="39" customHeight="1" x14ac:dyDescent="0.4">
      <c r="A51" s="11" t="s">
        <v>184</v>
      </c>
      <c r="C51" s="21">
        <v>0</v>
      </c>
      <c r="D51" s="21"/>
      <c r="E51" s="21">
        <v>0</v>
      </c>
      <c r="F51" s="21"/>
      <c r="G51" s="21">
        <v>0</v>
      </c>
      <c r="H51" s="21"/>
      <c r="I51" s="18">
        <v>0</v>
      </c>
      <c r="J51" s="21"/>
      <c r="K51" s="30">
        <f t="shared" si="3"/>
        <v>0</v>
      </c>
      <c r="L51" s="21"/>
      <c r="M51" s="21">
        <v>0</v>
      </c>
      <c r="N51" s="91"/>
      <c r="O51" s="21">
        <v>0</v>
      </c>
      <c r="P51" s="21"/>
      <c r="Q51" s="21">
        <v>2845967378</v>
      </c>
      <c r="R51" s="21"/>
      <c r="S51" s="18">
        <f t="shared" si="4"/>
        <v>2845967378</v>
      </c>
      <c r="T51" s="50"/>
      <c r="U51" s="25">
        <f t="shared" si="5"/>
        <v>0.12065045641762256</v>
      </c>
    </row>
    <row r="52" spans="1:21" ht="39" customHeight="1" x14ac:dyDescent="0.4">
      <c r="A52" s="11" t="s">
        <v>185</v>
      </c>
      <c r="C52" s="21">
        <v>0</v>
      </c>
      <c r="D52" s="21"/>
      <c r="E52" s="21">
        <v>0</v>
      </c>
      <c r="F52" s="21"/>
      <c r="G52" s="21">
        <v>0</v>
      </c>
      <c r="H52" s="21"/>
      <c r="I52" s="18">
        <v>0</v>
      </c>
      <c r="J52" s="21"/>
      <c r="K52" s="30">
        <f t="shared" si="3"/>
        <v>0</v>
      </c>
      <c r="L52" s="21"/>
      <c r="M52" s="21">
        <v>0</v>
      </c>
      <c r="N52" s="91"/>
      <c r="O52" s="21">
        <v>0</v>
      </c>
      <c r="P52" s="21"/>
      <c r="Q52" s="21">
        <v>2722447714</v>
      </c>
      <c r="R52" s="21"/>
      <c r="S52" s="18">
        <f t="shared" si="4"/>
        <v>2722447714</v>
      </c>
      <c r="T52" s="50"/>
      <c r="U52" s="25">
        <f t="shared" si="5"/>
        <v>0.11541402821631822</v>
      </c>
    </row>
    <row r="53" spans="1:21" ht="39" customHeight="1" x14ac:dyDescent="0.4">
      <c r="A53" s="11" t="s">
        <v>18</v>
      </c>
      <c r="C53" s="18">
        <v>0</v>
      </c>
      <c r="D53" s="92"/>
      <c r="E53" s="18">
        <v>-113073187</v>
      </c>
      <c r="F53" s="92"/>
      <c r="G53" s="18">
        <v>0</v>
      </c>
      <c r="H53" s="92"/>
      <c r="I53" s="18">
        <v>-113073187</v>
      </c>
      <c r="J53" s="50"/>
      <c r="K53" s="30">
        <f t="shared" si="3"/>
        <v>3.5288113086749993E-4</v>
      </c>
      <c r="L53" s="50"/>
      <c r="M53" s="18">
        <v>700000000</v>
      </c>
      <c r="N53" s="92"/>
      <c r="O53" s="18">
        <v>1772639663</v>
      </c>
      <c r="P53" s="92"/>
      <c r="Q53" s="18">
        <v>0</v>
      </c>
      <c r="R53" s="92"/>
      <c r="S53" s="18">
        <f t="shared" si="4"/>
        <v>2472639663</v>
      </c>
      <c r="T53" s="50"/>
      <c r="U53" s="25">
        <f t="shared" si="5"/>
        <v>0.10482379601515814</v>
      </c>
    </row>
    <row r="54" spans="1:21" ht="39" customHeight="1" x14ac:dyDescent="0.4">
      <c r="A54" s="11" t="s">
        <v>186</v>
      </c>
      <c r="C54" s="21">
        <v>0</v>
      </c>
      <c r="D54" s="21"/>
      <c r="E54" s="21">
        <v>0</v>
      </c>
      <c r="F54" s="21"/>
      <c r="G54" s="21">
        <v>2432450151</v>
      </c>
      <c r="H54" s="21"/>
      <c r="I54" s="18">
        <v>2432450151</v>
      </c>
      <c r="J54" s="21"/>
      <c r="K54" s="30">
        <f t="shared" si="3"/>
        <v>-7.5912405304690046E-3</v>
      </c>
      <c r="L54" s="21"/>
      <c r="M54" s="21">
        <v>0</v>
      </c>
      <c r="N54" s="91"/>
      <c r="O54" s="21">
        <v>0</v>
      </c>
      <c r="P54" s="21"/>
      <c r="Q54" s="21">
        <v>2432450151</v>
      </c>
      <c r="R54" s="21"/>
      <c r="S54" s="18">
        <f t="shared" si="4"/>
        <v>2432450151</v>
      </c>
      <c r="T54" s="50"/>
      <c r="U54" s="25">
        <f t="shared" si="5"/>
        <v>0.10312002280837983</v>
      </c>
    </row>
    <row r="55" spans="1:21" ht="39" customHeight="1" x14ac:dyDescent="0.4">
      <c r="A55" s="11" t="s">
        <v>187</v>
      </c>
      <c r="C55" s="21">
        <v>0</v>
      </c>
      <c r="D55" s="21"/>
      <c r="E55" s="21">
        <v>0</v>
      </c>
      <c r="F55" s="21"/>
      <c r="G55" s="21">
        <v>-7</v>
      </c>
      <c r="H55" s="21"/>
      <c r="I55" s="18">
        <v>-7</v>
      </c>
      <c r="J55" s="21"/>
      <c r="K55" s="30">
        <f t="shared" si="3"/>
        <v>2.1845744173395409E-11</v>
      </c>
      <c r="L55" s="21"/>
      <c r="M55" s="21">
        <v>0</v>
      </c>
      <c r="N55" s="91"/>
      <c r="O55" s="21">
        <v>0</v>
      </c>
      <c r="P55" s="21"/>
      <c r="Q55" s="21">
        <v>2299163039</v>
      </c>
      <c r="R55" s="21"/>
      <c r="S55" s="18">
        <f t="shared" si="4"/>
        <v>2299163039</v>
      </c>
      <c r="T55" s="50"/>
      <c r="U55" s="25">
        <f t="shared" si="5"/>
        <v>9.746951851177478E-2</v>
      </c>
    </row>
    <row r="56" spans="1:21" ht="39" customHeight="1" x14ac:dyDescent="0.4">
      <c r="A56" s="11" t="s">
        <v>94</v>
      </c>
      <c r="C56" s="18">
        <v>0</v>
      </c>
      <c r="D56" s="92"/>
      <c r="E56" s="18">
        <v>0</v>
      </c>
      <c r="F56" s="92"/>
      <c r="G56" s="18">
        <v>0</v>
      </c>
      <c r="H56" s="92"/>
      <c r="I56" s="18">
        <v>0</v>
      </c>
      <c r="J56" s="50"/>
      <c r="K56" s="30">
        <f t="shared" si="3"/>
        <v>0</v>
      </c>
      <c r="L56" s="50"/>
      <c r="M56" s="18">
        <v>0</v>
      </c>
      <c r="N56" s="92"/>
      <c r="O56" s="18">
        <v>0</v>
      </c>
      <c r="P56" s="92"/>
      <c r="Q56" s="18">
        <v>2052398649</v>
      </c>
      <c r="R56" s="92"/>
      <c r="S56" s="18">
        <f t="shared" si="4"/>
        <v>2052398649</v>
      </c>
      <c r="T56" s="50"/>
      <c r="U56" s="25">
        <f t="shared" si="5"/>
        <v>8.7008317687316067E-2</v>
      </c>
    </row>
    <row r="57" spans="1:21" ht="39" customHeight="1" thickBot="1" x14ac:dyDescent="0.45">
      <c r="A57" s="11" t="s">
        <v>188</v>
      </c>
      <c r="C57" s="23">
        <v>0</v>
      </c>
      <c r="D57" s="21"/>
      <c r="E57" s="23">
        <v>0</v>
      </c>
      <c r="F57" s="21"/>
      <c r="G57" s="23">
        <v>0</v>
      </c>
      <c r="H57" s="21"/>
      <c r="I57" s="23">
        <v>0</v>
      </c>
      <c r="J57" s="21"/>
      <c r="K57" s="29">
        <f t="shared" si="3"/>
        <v>0</v>
      </c>
      <c r="L57" s="21"/>
      <c r="M57" s="23">
        <v>0</v>
      </c>
      <c r="N57" s="91"/>
      <c r="O57" s="23">
        <v>0</v>
      </c>
      <c r="P57" s="21"/>
      <c r="Q57" s="23">
        <v>1879149631</v>
      </c>
      <c r="R57" s="21"/>
      <c r="S57" s="23">
        <f t="shared" si="4"/>
        <v>1879149631</v>
      </c>
      <c r="T57" s="50"/>
      <c r="U57" s="29">
        <f t="shared" si="5"/>
        <v>7.9663689193965534E-2</v>
      </c>
    </row>
    <row r="58" spans="1:21" ht="39" customHeight="1" thickBot="1" x14ac:dyDescent="0.45">
      <c r="A58" s="31" t="s">
        <v>127</v>
      </c>
      <c r="B58" s="140"/>
      <c r="C58" s="33">
        <f>SUM(C39:C57)</f>
        <v>12270756282</v>
      </c>
      <c r="D58" s="39"/>
      <c r="E58" s="33">
        <f>SUM(E39:E57)</f>
        <v>-93884622291</v>
      </c>
      <c r="F58" s="39"/>
      <c r="G58" s="33">
        <f>SUM(G39:G57)</f>
        <v>18446151733</v>
      </c>
      <c r="H58" s="39"/>
      <c r="I58" s="33">
        <f>SUM(I39:I57)</f>
        <v>-63167714276</v>
      </c>
      <c r="J58" s="39"/>
      <c r="K58" s="38">
        <f>SUM(K39:K57)</f>
        <v>0.19713510372737617</v>
      </c>
      <c r="L58" s="39"/>
      <c r="M58" s="33">
        <f>SUM(M39:M57)</f>
        <v>54241478472</v>
      </c>
      <c r="N58" s="141"/>
      <c r="O58" s="33">
        <f>SUM(O39:O57)</f>
        <v>51283698962</v>
      </c>
      <c r="P58" s="39"/>
      <c r="Q58" s="33">
        <f>SUM(Q39:Q57)</f>
        <v>270731515108</v>
      </c>
      <c r="R58" s="39"/>
      <c r="S58" s="33">
        <f>SUM(S39:S57)</f>
        <v>376256692542</v>
      </c>
      <c r="T58" s="64"/>
      <c r="U58" s="38">
        <f>SUM(U39:U57)</f>
        <v>15.950829948472226</v>
      </c>
    </row>
    <row r="59" spans="1:21" ht="39" customHeight="1" x14ac:dyDescent="0.4">
      <c r="A59" s="31"/>
      <c r="B59" s="140"/>
      <c r="C59" s="39"/>
      <c r="D59" s="39"/>
      <c r="E59" s="39"/>
      <c r="F59" s="39"/>
      <c r="G59" s="39"/>
      <c r="H59" s="39"/>
      <c r="I59" s="39"/>
      <c r="J59" s="39"/>
      <c r="K59" s="40"/>
      <c r="L59" s="39"/>
      <c r="M59" s="39"/>
      <c r="N59" s="141"/>
      <c r="O59" s="39"/>
      <c r="P59" s="39"/>
      <c r="Q59" s="39"/>
      <c r="R59" s="39"/>
      <c r="S59" s="39"/>
      <c r="T59" s="64"/>
      <c r="U59" s="40"/>
    </row>
    <row r="60" spans="1:21" ht="39" customHeight="1" x14ac:dyDescent="0.4">
      <c r="A60" s="147" t="s">
        <v>0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</row>
    <row r="61" spans="1:21" ht="39" customHeight="1" x14ac:dyDescent="0.4">
      <c r="A61" s="147" t="s">
        <v>81</v>
      </c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</row>
    <row r="62" spans="1:21" ht="39" customHeight="1" x14ac:dyDescent="0.4">
      <c r="A62" s="147" t="s">
        <v>140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</row>
    <row r="63" spans="1:21" ht="39" customHeight="1" x14ac:dyDescent="0.4"/>
    <row r="64" spans="1:21" ht="39" customHeight="1" x14ac:dyDescent="0.4">
      <c r="A64" s="145" t="s">
        <v>201</v>
      </c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</row>
    <row r="65" spans="1:21" ht="39" customHeight="1" x14ac:dyDescent="0.85">
      <c r="A65" s="88"/>
      <c r="B65" s="88"/>
      <c r="C65" s="150" t="s">
        <v>129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</row>
    <row r="66" spans="1:21" ht="39" customHeight="1" thickBot="1" x14ac:dyDescent="0.8">
      <c r="C66" s="156" t="s">
        <v>148</v>
      </c>
      <c r="D66" s="156"/>
      <c r="E66" s="156"/>
      <c r="F66" s="156"/>
      <c r="G66" s="156"/>
      <c r="H66" s="156"/>
      <c r="I66" s="156"/>
      <c r="J66" s="156"/>
      <c r="K66" s="156"/>
      <c r="L66" s="47"/>
      <c r="M66" s="156" t="s">
        <v>149</v>
      </c>
      <c r="N66" s="156"/>
      <c r="O66" s="156"/>
      <c r="P66" s="156"/>
      <c r="Q66" s="156"/>
      <c r="R66" s="156"/>
      <c r="S66" s="156"/>
      <c r="T66" s="156"/>
      <c r="U66" s="156"/>
    </row>
    <row r="67" spans="1:21" ht="39" customHeight="1" thickBot="1" x14ac:dyDescent="0.7">
      <c r="A67" s="148" t="s">
        <v>88</v>
      </c>
      <c r="B67" s="83"/>
      <c r="C67" s="86" t="s">
        <v>89</v>
      </c>
      <c r="D67" s="83"/>
      <c r="E67" s="86" t="s">
        <v>90</v>
      </c>
      <c r="F67" s="83"/>
      <c r="G67" s="86" t="s">
        <v>91</v>
      </c>
      <c r="H67" s="82"/>
      <c r="I67" s="149" t="s">
        <v>60</v>
      </c>
      <c r="J67" s="149"/>
      <c r="K67" s="149"/>
      <c r="L67" s="83"/>
      <c r="M67" s="86" t="s">
        <v>89</v>
      </c>
      <c r="N67" s="83"/>
      <c r="O67" s="86" t="s">
        <v>90</v>
      </c>
      <c r="P67" s="83"/>
      <c r="Q67" s="86" t="s">
        <v>91</v>
      </c>
      <c r="R67" s="82"/>
      <c r="S67" s="149" t="s">
        <v>60</v>
      </c>
      <c r="T67" s="149"/>
      <c r="U67" s="149"/>
    </row>
    <row r="68" spans="1:21" ht="39" customHeight="1" thickBot="1" x14ac:dyDescent="0.7">
      <c r="A68" s="149"/>
      <c r="B68" s="83"/>
      <c r="C68" s="93" t="s">
        <v>157</v>
      </c>
      <c r="D68" s="94"/>
      <c r="E68" s="93" t="s">
        <v>158</v>
      </c>
      <c r="F68" s="94"/>
      <c r="G68" s="93" t="s">
        <v>159</v>
      </c>
      <c r="H68" s="83"/>
      <c r="I68" s="87" t="s">
        <v>78</v>
      </c>
      <c r="J68" s="82"/>
      <c r="K68" s="87" t="s">
        <v>84</v>
      </c>
      <c r="L68" s="83"/>
      <c r="M68" s="93" t="s">
        <v>157</v>
      </c>
      <c r="N68" s="94"/>
      <c r="O68" s="93" t="s">
        <v>158</v>
      </c>
      <c r="P68" s="94"/>
      <c r="Q68" s="93" t="s">
        <v>159</v>
      </c>
      <c r="R68" s="83"/>
      <c r="S68" s="87" t="s">
        <v>78</v>
      </c>
      <c r="T68" s="82"/>
      <c r="U68" s="87" t="s">
        <v>84</v>
      </c>
    </row>
    <row r="69" spans="1:21" ht="39" customHeight="1" x14ac:dyDescent="0.4">
      <c r="A69" s="31" t="s">
        <v>128</v>
      </c>
      <c r="B69" s="140"/>
      <c r="C69" s="39">
        <f>SUM(C58)</f>
        <v>12270756282</v>
      </c>
      <c r="D69" s="39"/>
      <c r="E69" s="39">
        <f>SUM(E58)</f>
        <v>-93884622291</v>
      </c>
      <c r="F69" s="39"/>
      <c r="G69" s="39">
        <f>SUM(G58)</f>
        <v>18446151733</v>
      </c>
      <c r="H69" s="39"/>
      <c r="I69" s="36">
        <f>SUM(I58)</f>
        <v>-63167714276</v>
      </c>
      <c r="J69" s="39"/>
      <c r="K69" s="40">
        <f>SUM(K58)</f>
        <v>0.19713510372737617</v>
      </c>
      <c r="L69" s="39"/>
      <c r="M69" s="39">
        <f>SUM(M58)</f>
        <v>54241478472</v>
      </c>
      <c r="N69" s="141"/>
      <c r="O69" s="39">
        <f>SUM(O58)</f>
        <v>51283698962</v>
      </c>
      <c r="P69" s="39"/>
      <c r="Q69" s="39">
        <f>SUM(Q58)</f>
        <v>270731515108</v>
      </c>
      <c r="R69" s="39"/>
      <c r="S69" s="36">
        <f>SUM(S58)</f>
        <v>376256692542</v>
      </c>
      <c r="T69" s="64"/>
      <c r="U69" s="142">
        <f>SUM(U58)</f>
        <v>15.950829948472226</v>
      </c>
    </row>
    <row r="70" spans="1:21" ht="39" customHeight="1" x14ac:dyDescent="0.4">
      <c r="A70" s="11" t="s">
        <v>35</v>
      </c>
      <c r="C70" s="18">
        <v>1485120000</v>
      </c>
      <c r="D70" s="92"/>
      <c r="E70" s="18">
        <v>-2037271279</v>
      </c>
      <c r="F70" s="92"/>
      <c r="G70" s="18">
        <v>0</v>
      </c>
      <c r="H70" s="92"/>
      <c r="I70" s="18">
        <v>-552151279</v>
      </c>
      <c r="J70" s="50"/>
      <c r="K70" s="30">
        <f t="shared" ref="K70:K87" si="6">I70/$I$148</f>
        <v>1.7231650837210104E-3</v>
      </c>
      <c r="L70" s="50"/>
      <c r="M70" s="18">
        <v>1485120000</v>
      </c>
      <c r="N70" s="92"/>
      <c r="O70" s="18">
        <v>317116089</v>
      </c>
      <c r="P70" s="92"/>
      <c r="Q70" s="18">
        <v>0</v>
      </c>
      <c r="R70" s="92"/>
      <c r="S70" s="18">
        <f t="shared" ref="S70:S87" si="7">M70+O70+Q70</f>
        <v>1802236089</v>
      </c>
      <c r="T70" s="50"/>
      <c r="U70" s="25">
        <f t="shared" ref="U70:U87" si="8">S70/$S$148</f>
        <v>7.6403056616540399E-2</v>
      </c>
    </row>
    <row r="71" spans="1:21" ht="39" customHeight="1" x14ac:dyDescent="0.4">
      <c r="A71" s="11" t="s">
        <v>37</v>
      </c>
      <c r="C71" s="18">
        <v>0</v>
      </c>
      <c r="D71" s="92"/>
      <c r="E71" s="18">
        <v>-1860861600</v>
      </c>
      <c r="F71" s="92"/>
      <c r="G71" s="18">
        <v>0</v>
      </c>
      <c r="H71" s="92"/>
      <c r="I71" s="18">
        <v>-1860861600</v>
      </c>
      <c r="J71" s="50"/>
      <c r="K71" s="30">
        <f t="shared" si="6"/>
        <v>5.8074152079564652E-3</v>
      </c>
      <c r="L71" s="50"/>
      <c r="M71" s="18">
        <v>0</v>
      </c>
      <c r="N71" s="92"/>
      <c r="O71" s="18">
        <v>1757480400</v>
      </c>
      <c r="P71" s="92"/>
      <c r="Q71" s="18">
        <v>0</v>
      </c>
      <c r="R71" s="92"/>
      <c r="S71" s="18">
        <f t="shared" si="7"/>
        <v>1757480400</v>
      </c>
      <c r="T71" s="50"/>
      <c r="U71" s="25">
        <f t="shared" si="8"/>
        <v>7.4505707283980635E-2</v>
      </c>
    </row>
    <row r="72" spans="1:21" ht="39" customHeight="1" x14ac:dyDescent="0.4">
      <c r="A72" s="11" t="s">
        <v>101</v>
      </c>
      <c r="C72" s="18">
        <v>0</v>
      </c>
      <c r="D72" s="92"/>
      <c r="E72" s="18">
        <v>0</v>
      </c>
      <c r="F72" s="92"/>
      <c r="G72" s="18">
        <v>0</v>
      </c>
      <c r="H72" s="92"/>
      <c r="I72" s="18">
        <v>0</v>
      </c>
      <c r="J72" s="50"/>
      <c r="K72" s="30">
        <f t="shared" si="6"/>
        <v>0</v>
      </c>
      <c r="L72" s="50"/>
      <c r="M72" s="18">
        <v>0</v>
      </c>
      <c r="N72" s="92"/>
      <c r="O72" s="18">
        <v>0</v>
      </c>
      <c r="P72" s="92"/>
      <c r="Q72" s="18">
        <v>1683940890</v>
      </c>
      <c r="R72" s="92"/>
      <c r="S72" s="18">
        <f t="shared" si="7"/>
        <v>1683940890</v>
      </c>
      <c r="T72" s="50"/>
      <c r="U72" s="25">
        <f t="shared" si="8"/>
        <v>7.1388111659092091E-2</v>
      </c>
    </row>
    <row r="73" spans="1:21" ht="39" customHeight="1" x14ac:dyDescent="0.4">
      <c r="A73" s="11" t="s">
        <v>107</v>
      </c>
      <c r="C73" s="18">
        <v>0</v>
      </c>
      <c r="D73" s="92"/>
      <c r="E73" s="18">
        <v>0</v>
      </c>
      <c r="F73" s="92"/>
      <c r="G73" s="18">
        <v>0</v>
      </c>
      <c r="H73" s="92"/>
      <c r="I73" s="18">
        <v>0</v>
      </c>
      <c r="J73" s="50"/>
      <c r="K73" s="30">
        <f t="shared" si="6"/>
        <v>0</v>
      </c>
      <c r="L73" s="50"/>
      <c r="M73" s="18">
        <v>0</v>
      </c>
      <c r="N73" s="92"/>
      <c r="O73" s="18">
        <v>0</v>
      </c>
      <c r="P73" s="92"/>
      <c r="Q73" s="18">
        <v>1679926800</v>
      </c>
      <c r="R73" s="92"/>
      <c r="S73" s="18">
        <f t="shared" si="7"/>
        <v>1679926800</v>
      </c>
      <c r="T73" s="50"/>
      <c r="U73" s="25">
        <f t="shared" si="8"/>
        <v>7.12179404215912E-2</v>
      </c>
    </row>
    <row r="74" spans="1:21" ht="39" customHeight="1" x14ac:dyDescent="0.4">
      <c r="A74" s="11" t="s">
        <v>103</v>
      </c>
      <c r="C74" s="18">
        <v>0</v>
      </c>
      <c r="D74" s="92"/>
      <c r="E74" s="18">
        <v>0</v>
      </c>
      <c r="F74" s="92"/>
      <c r="G74" s="18">
        <v>0</v>
      </c>
      <c r="H74" s="92"/>
      <c r="I74" s="18">
        <v>0</v>
      </c>
      <c r="J74" s="50"/>
      <c r="K74" s="30">
        <f t="shared" si="6"/>
        <v>0</v>
      </c>
      <c r="L74" s="50"/>
      <c r="M74" s="18">
        <v>0</v>
      </c>
      <c r="N74" s="92"/>
      <c r="O74" s="18">
        <v>0</v>
      </c>
      <c r="P74" s="92"/>
      <c r="Q74" s="18">
        <v>1100694816</v>
      </c>
      <c r="R74" s="92"/>
      <c r="S74" s="18">
        <f t="shared" si="7"/>
        <v>1100694816</v>
      </c>
      <c r="T74" s="50"/>
      <c r="U74" s="25">
        <f t="shared" si="8"/>
        <v>4.6662281849567666E-2</v>
      </c>
    </row>
    <row r="75" spans="1:21" ht="39" customHeight="1" x14ac:dyDescent="0.4">
      <c r="A75" s="11" t="s">
        <v>106</v>
      </c>
      <c r="C75" s="18">
        <v>0</v>
      </c>
      <c r="D75" s="92"/>
      <c r="E75" s="18">
        <v>0</v>
      </c>
      <c r="F75" s="92"/>
      <c r="G75" s="18">
        <v>0</v>
      </c>
      <c r="H75" s="92"/>
      <c r="I75" s="18">
        <v>0</v>
      </c>
      <c r="J75" s="50"/>
      <c r="K75" s="30">
        <f t="shared" si="6"/>
        <v>0</v>
      </c>
      <c r="L75" s="50"/>
      <c r="M75" s="18">
        <v>0</v>
      </c>
      <c r="N75" s="92"/>
      <c r="O75" s="18">
        <v>0</v>
      </c>
      <c r="P75" s="92"/>
      <c r="Q75" s="18">
        <v>972281837</v>
      </c>
      <c r="R75" s="92"/>
      <c r="S75" s="18">
        <f t="shared" si="7"/>
        <v>972281837</v>
      </c>
      <c r="T75" s="50"/>
      <c r="U75" s="25">
        <f t="shared" si="8"/>
        <v>4.121840900476214E-2</v>
      </c>
    </row>
    <row r="76" spans="1:21" ht="39" customHeight="1" x14ac:dyDescent="0.4">
      <c r="A76" s="11" t="s">
        <v>100</v>
      </c>
      <c r="C76" s="18">
        <v>0</v>
      </c>
      <c r="D76" s="92"/>
      <c r="E76" s="18">
        <v>0</v>
      </c>
      <c r="F76" s="92"/>
      <c r="G76" s="18">
        <v>0</v>
      </c>
      <c r="H76" s="92"/>
      <c r="I76" s="18">
        <v>0</v>
      </c>
      <c r="J76" s="50"/>
      <c r="K76" s="30">
        <f t="shared" si="6"/>
        <v>0</v>
      </c>
      <c r="L76" s="50"/>
      <c r="M76" s="18">
        <v>112842070</v>
      </c>
      <c r="N76" s="92"/>
      <c r="O76" s="18">
        <v>0</v>
      </c>
      <c r="P76" s="92"/>
      <c r="Q76" s="18">
        <v>849323015</v>
      </c>
      <c r="R76" s="92"/>
      <c r="S76" s="18">
        <f t="shared" si="7"/>
        <v>962165085</v>
      </c>
      <c r="T76" s="50"/>
      <c r="U76" s="25">
        <f t="shared" si="8"/>
        <v>4.0789524697900668E-2</v>
      </c>
    </row>
    <row r="77" spans="1:21" ht="39" customHeight="1" x14ac:dyDescent="0.4">
      <c r="A77" s="11" t="s">
        <v>105</v>
      </c>
      <c r="C77" s="18">
        <v>0</v>
      </c>
      <c r="D77" s="92"/>
      <c r="E77" s="18">
        <v>0</v>
      </c>
      <c r="F77" s="92"/>
      <c r="G77" s="18">
        <v>0</v>
      </c>
      <c r="H77" s="92"/>
      <c r="I77" s="18">
        <v>0</v>
      </c>
      <c r="J77" s="50"/>
      <c r="K77" s="30">
        <f t="shared" si="6"/>
        <v>0</v>
      </c>
      <c r="L77" s="50"/>
      <c r="M77" s="18">
        <v>0</v>
      </c>
      <c r="N77" s="92"/>
      <c r="O77" s="18">
        <v>0</v>
      </c>
      <c r="P77" s="92"/>
      <c r="Q77" s="18">
        <v>650579159</v>
      </c>
      <c r="R77" s="92"/>
      <c r="S77" s="18">
        <f t="shared" si="7"/>
        <v>650579159</v>
      </c>
      <c r="T77" s="50"/>
      <c r="U77" s="25">
        <f t="shared" si="8"/>
        <v>2.7580313490558582E-2</v>
      </c>
    </row>
    <row r="78" spans="1:21" ht="39" customHeight="1" x14ac:dyDescent="0.4">
      <c r="A78" s="11" t="s">
        <v>190</v>
      </c>
      <c r="C78" s="21">
        <v>0</v>
      </c>
      <c r="D78" s="21"/>
      <c r="E78" s="21">
        <v>0</v>
      </c>
      <c r="F78" s="21"/>
      <c r="G78" s="21">
        <v>0</v>
      </c>
      <c r="H78" s="21"/>
      <c r="I78" s="18">
        <v>0</v>
      </c>
      <c r="J78" s="21"/>
      <c r="K78" s="30">
        <f t="shared" si="6"/>
        <v>0</v>
      </c>
      <c r="L78" s="21"/>
      <c r="M78" s="21">
        <v>0</v>
      </c>
      <c r="N78" s="91"/>
      <c r="O78" s="21">
        <v>0</v>
      </c>
      <c r="P78" s="21"/>
      <c r="Q78" s="21">
        <v>638684427</v>
      </c>
      <c r="R78" s="21"/>
      <c r="S78" s="18">
        <f t="shared" si="7"/>
        <v>638684427</v>
      </c>
      <c r="T78" s="50"/>
      <c r="U78" s="25">
        <f t="shared" si="8"/>
        <v>2.707605442706439E-2</v>
      </c>
    </row>
    <row r="79" spans="1:21" ht="39" customHeight="1" x14ac:dyDescent="0.4">
      <c r="A79" s="11" t="s">
        <v>191</v>
      </c>
      <c r="C79" s="21">
        <v>0</v>
      </c>
      <c r="D79" s="21"/>
      <c r="E79" s="21">
        <v>0</v>
      </c>
      <c r="F79" s="21"/>
      <c r="G79" s="21">
        <v>0</v>
      </c>
      <c r="H79" s="21"/>
      <c r="I79" s="18">
        <v>0</v>
      </c>
      <c r="J79" s="21"/>
      <c r="K79" s="30">
        <f t="shared" si="6"/>
        <v>0</v>
      </c>
      <c r="L79" s="21"/>
      <c r="M79" s="21">
        <v>0</v>
      </c>
      <c r="N79" s="91"/>
      <c r="O79" s="21">
        <v>0</v>
      </c>
      <c r="P79" s="21"/>
      <c r="Q79" s="21">
        <v>569880595</v>
      </c>
      <c r="R79" s="21"/>
      <c r="S79" s="18">
        <f t="shared" si="7"/>
        <v>569880595</v>
      </c>
      <c r="T79" s="50"/>
      <c r="U79" s="25">
        <f t="shared" si="8"/>
        <v>2.4159220664930727E-2</v>
      </c>
    </row>
    <row r="80" spans="1:21" ht="39" customHeight="1" x14ac:dyDescent="0.4">
      <c r="A80" s="11" t="s">
        <v>98</v>
      </c>
      <c r="C80" s="18">
        <v>0</v>
      </c>
      <c r="D80" s="92"/>
      <c r="E80" s="18">
        <v>0</v>
      </c>
      <c r="F80" s="92"/>
      <c r="G80" s="18">
        <v>0</v>
      </c>
      <c r="H80" s="92"/>
      <c r="I80" s="18">
        <v>0</v>
      </c>
      <c r="J80" s="50"/>
      <c r="K80" s="30">
        <f t="shared" si="6"/>
        <v>0</v>
      </c>
      <c r="L80" s="50"/>
      <c r="M80" s="18">
        <v>2688000000</v>
      </c>
      <c r="N80" s="92"/>
      <c r="O80" s="18">
        <v>0</v>
      </c>
      <c r="P80" s="92"/>
      <c r="Q80" s="18">
        <v>-2291214960</v>
      </c>
      <c r="R80" s="92"/>
      <c r="S80" s="18">
        <f t="shared" si="7"/>
        <v>396785040</v>
      </c>
      <c r="T80" s="50"/>
      <c r="U80" s="25">
        <f t="shared" si="8"/>
        <v>1.6821098001947872E-2</v>
      </c>
    </row>
    <row r="81" spans="1:21" ht="39" customHeight="1" x14ac:dyDescent="0.4">
      <c r="A81" s="11" t="s">
        <v>192</v>
      </c>
      <c r="C81" s="21">
        <v>0</v>
      </c>
      <c r="D81" s="21"/>
      <c r="E81" s="21">
        <v>0</v>
      </c>
      <c r="F81" s="21"/>
      <c r="G81" s="21">
        <v>0</v>
      </c>
      <c r="H81" s="21"/>
      <c r="I81" s="18">
        <v>0</v>
      </c>
      <c r="J81" s="21"/>
      <c r="K81" s="30">
        <f t="shared" si="6"/>
        <v>0</v>
      </c>
      <c r="L81" s="21"/>
      <c r="M81" s="21">
        <v>0</v>
      </c>
      <c r="N81" s="91"/>
      <c r="O81" s="21">
        <v>0</v>
      </c>
      <c r="P81" s="21"/>
      <c r="Q81" s="21">
        <v>391285672</v>
      </c>
      <c r="R81" s="21"/>
      <c r="S81" s="18">
        <f t="shared" si="7"/>
        <v>391285672</v>
      </c>
      <c r="T81" s="50"/>
      <c r="U81" s="25">
        <f t="shared" si="8"/>
        <v>1.6587960663713607E-2</v>
      </c>
    </row>
    <row r="82" spans="1:21" ht="39" customHeight="1" x14ac:dyDescent="0.4">
      <c r="A82" s="11" t="s">
        <v>36</v>
      </c>
      <c r="C82" s="18">
        <v>0</v>
      </c>
      <c r="D82" s="92"/>
      <c r="E82" s="18">
        <v>-242150580</v>
      </c>
      <c r="F82" s="92"/>
      <c r="G82" s="18">
        <v>0</v>
      </c>
      <c r="H82" s="92"/>
      <c r="I82" s="18">
        <v>-242150580</v>
      </c>
      <c r="J82" s="50"/>
      <c r="K82" s="30">
        <f t="shared" si="6"/>
        <v>7.5570851744561696E-4</v>
      </c>
      <c r="L82" s="50"/>
      <c r="M82" s="18">
        <v>0</v>
      </c>
      <c r="N82" s="92"/>
      <c r="O82" s="18">
        <v>327440070</v>
      </c>
      <c r="P82" s="92"/>
      <c r="Q82" s="18">
        <v>0</v>
      </c>
      <c r="R82" s="92"/>
      <c r="S82" s="18">
        <f t="shared" si="7"/>
        <v>327440070</v>
      </c>
      <c r="T82" s="50"/>
      <c r="U82" s="25">
        <f t="shared" si="8"/>
        <v>1.3881323517728066E-2</v>
      </c>
    </row>
    <row r="83" spans="1:21" ht="39" customHeight="1" x14ac:dyDescent="0.4">
      <c r="A83" s="11" t="s">
        <v>51</v>
      </c>
      <c r="C83" s="18">
        <v>0</v>
      </c>
      <c r="D83" s="92"/>
      <c r="E83" s="18">
        <v>-5229318468</v>
      </c>
      <c r="F83" s="92"/>
      <c r="G83" s="18">
        <v>-383204697</v>
      </c>
      <c r="H83" s="92"/>
      <c r="I83" s="18">
        <v>-5612523165</v>
      </c>
      <c r="J83" s="50"/>
      <c r="K83" s="30">
        <f t="shared" si="6"/>
        <v>1.7515677889977928E-2</v>
      </c>
      <c r="L83" s="50"/>
      <c r="M83" s="18">
        <v>0</v>
      </c>
      <c r="N83" s="92"/>
      <c r="O83" s="18">
        <v>-75613962</v>
      </c>
      <c r="P83" s="92"/>
      <c r="Q83" s="18">
        <v>235775785</v>
      </c>
      <c r="R83" s="92"/>
      <c r="S83" s="18">
        <f t="shared" si="7"/>
        <v>160161823</v>
      </c>
      <c r="T83" s="50"/>
      <c r="U83" s="25">
        <f t="shared" si="8"/>
        <v>6.789816775485358E-3</v>
      </c>
    </row>
    <row r="84" spans="1:21" ht="39" customHeight="1" x14ac:dyDescent="0.4">
      <c r="A84" s="11" t="s">
        <v>92</v>
      </c>
      <c r="C84" s="18">
        <v>0</v>
      </c>
      <c r="D84" s="92"/>
      <c r="E84" s="18">
        <v>0</v>
      </c>
      <c r="F84" s="92"/>
      <c r="G84" s="18">
        <v>0</v>
      </c>
      <c r="H84" s="92"/>
      <c r="I84" s="18">
        <v>0</v>
      </c>
      <c r="J84" s="50"/>
      <c r="K84" s="30">
        <f t="shared" si="6"/>
        <v>0</v>
      </c>
      <c r="L84" s="50"/>
      <c r="M84" s="18">
        <v>0</v>
      </c>
      <c r="N84" s="92"/>
      <c r="O84" s="18">
        <v>0</v>
      </c>
      <c r="P84" s="92"/>
      <c r="Q84" s="18">
        <v>100351395</v>
      </c>
      <c r="R84" s="92"/>
      <c r="S84" s="18">
        <f t="shared" si="7"/>
        <v>100351395</v>
      </c>
      <c r="T84" s="50"/>
      <c r="U84" s="25">
        <f t="shared" si="8"/>
        <v>4.2542446910981864E-3</v>
      </c>
    </row>
    <row r="85" spans="1:21" ht="39" customHeight="1" x14ac:dyDescent="0.4">
      <c r="A85" s="11" t="s">
        <v>97</v>
      </c>
      <c r="C85" s="18">
        <v>0</v>
      </c>
      <c r="D85" s="92"/>
      <c r="E85" s="18">
        <v>0</v>
      </c>
      <c r="F85" s="92"/>
      <c r="G85" s="18">
        <v>0</v>
      </c>
      <c r="H85" s="92"/>
      <c r="I85" s="18">
        <v>0</v>
      </c>
      <c r="J85" s="50"/>
      <c r="K85" s="30">
        <f t="shared" si="6"/>
        <v>0</v>
      </c>
      <c r="L85" s="50"/>
      <c r="M85" s="18">
        <v>0</v>
      </c>
      <c r="N85" s="92"/>
      <c r="O85" s="18">
        <v>0</v>
      </c>
      <c r="P85" s="92"/>
      <c r="Q85" s="18">
        <v>75052261</v>
      </c>
      <c r="R85" s="92"/>
      <c r="S85" s="18">
        <f t="shared" si="7"/>
        <v>75052261</v>
      </c>
      <c r="T85" s="50"/>
      <c r="U85" s="25">
        <f t="shared" si="8"/>
        <v>3.1817264016525677E-3</v>
      </c>
    </row>
    <row r="86" spans="1:21" ht="39" customHeight="1" x14ac:dyDescent="0.4">
      <c r="A86" s="98" t="str">
        <f>'درآمد ناشی از تغییر قیمت سهام'!A76</f>
        <v>اختیارخرید شپنا-3873-1404/04/18</v>
      </c>
      <c r="C86" s="18">
        <v>0</v>
      </c>
      <c r="D86" s="92"/>
      <c r="E86" s="18">
        <v>-1086656508</v>
      </c>
      <c r="F86" s="92"/>
      <c r="G86" s="18">
        <v>0</v>
      </c>
      <c r="H86" s="92"/>
      <c r="I86" s="18">
        <v>-1086656508</v>
      </c>
      <c r="J86" s="50"/>
      <c r="K86" s="30">
        <f t="shared" si="6"/>
        <v>3.3912600111604572E-3</v>
      </c>
      <c r="L86" s="50"/>
      <c r="M86" s="18">
        <v>0</v>
      </c>
      <c r="N86" s="92"/>
      <c r="O86" s="18">
        <v>0</v>
      </c>
      <c r="P86" s="92"/>
      <c r="Q86" s="18">
        <v>65180344</v>
      </c>
      <c r="R86" s="92"/>
      <c r="S86" s="18">
        <f t="shared" si="7"/>
        <v>65180344</v>
      </c>
      <c r="T86" s="50"/>
      <c r="U86" s="25">
        <f t="shared" si="8"/>
        <v>2.7632215020623636E-3</v>
      </c>
    </row>
    <row r="87" spans="1:21" ht="39" customHeight="1" thickBot="1" x14ac:dyDescent="0.45">
      <c r="A87" s="11" t="s">
        <v>15</v>
      </c>
      <c r="C87" s="23">
        <v>0</v>
      </c>
      <c r="D87" s="92"/>
      <c r="E87" s="23">
        <v>-188074260</v>
      </c>
      <c r="F87" s="92"/>
      <c r="G87" s="23">
        <v>0</v>
      </c>
      <c r="H87" s="92"/>
      <c r="I87" s="23">
        <v>-188074260</v>
      </c>
      <c r="J87" s="50"/>
      <c r="K87" s="29">
        <f t="shared" si="6"/>
        <v>5.8694602422295044E-4</v>
      </c>
      <c r="L87" s="50"/>
      <c r="M87" s="23">
        <v>0</v>
      </c>
      <c r="N87" s="92"/>
      <c r="O87" s="23">
        <v>34990560</v>
      </c>
      <c r="P87" s="92"/>
      <c r="Q87" s="23">
        <v>0</v>
      </c>
      <c r="R87" s="92"/>
      <c r="S87" s="23">
        <f t="shared" si="7"/>
        <v>34990560</v>
      </c>
      <c r="T87" s="50"/>
      <c r="U87" s="29">
        <f t="shared" si="8"/>
        <v>1.483371547735361E-3</v>
      </c>
    </row>
    <row r="88" spans="1:21" ht="39" customHeight="1" thickBot="1" x14ac:dyDescent="0.45">
      <c r="A88" s="31" t="s">
        <v>127</v>
      </c>
      <c r="C88" s="23">
        <f>SUM(C69:C87)</f>
        <v>13755876282</v>
      </c>
      <c r="D88" s="92"/>
      <c r="E88" s="23">
        <f>SUM(E69:E87)</f>
        <v>-104528954986</v>
      </c>
      <c r="F88" s="92"/>
      <c r="G88" s="23">
        <f>SUM(G69:G87)</f>
        <v>18062947036</v>
      </c>
      <c r="H88" s="92"/>
      <c r="I88" s="23">
        <f>SUM(I69:I87)</f>
        <v>-72710131668</v>
      </c>
      <c r="J88" s="50"/>
      <c r="K88" s="29">
        <f>SUM(K69:K87)</f>
        <v>0.2269152764618606</v>
      </c>
      <c r="L88" s="50"/>
      <c r="M88" s="23">
        <f>SUM(M69:M87)</f>
        <v>58527440542</v>
      </c>
      <c r="N88" s="92"/>
      <c r="O88" s="23">
        <f>SUM(O69:O87)</f>
        <v>53645112119</v>
      </c>
      <c r="P88" s="92"/>
      <c r="Q88" s="23">
        <f>SUM(Q69:Q87)</f>
        <v>277453257144</v>
      </c>
      <c r="R88" s="92"/>
      <c r="S88" s="23">
        <f>SUM(S69:S87)</f>
        <v>389625809805</v>
      </c>
      <c r="T88" s="50"/>
      <c r="U88" s="29">
        <f>SUM(U69:U87)</f>
        <v>16.517593331689636</v>
      </c>
    </row>
    <row r="89" spans="1:21" ht="39" customHeight="1" x14ac:dyDescent="0.4">
      <c r="A89" s="11"/>
      <c r="C89" s="21"/>
      <c r="D89" s="92"/>
      <c r="E89" s="21"/>
      <c r="F89" s="92"/>
      <c r="G89" s="21"/>
      <c r="H89" s="92"/>
      <c r="I89" s="21"/>
      <c r="J89" s="50"/>
      <c r="K89" s="30"/>
      <c r="L89" s="50"/>
      <c r="M89" s="21"/>
      <c r="N89" s="92"/>
      <c r="O89" s="21"/>
      <c r="P89" s="92"/>
      <c r="Q89" s="21"/>
      <c r="R89" s="92"/>
      <c r="S89" s="21"/>
      <c r="T89" s="50"/>
      <c r="U89" s="30"/>
    </row>
    <row r="90" spans="1:21" ht="39" customHeight="1" x14ac:dyDescent="0.4">
      <c r="A90" s="147" t="s">
        <v>0</v>
      </c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</row>
    <row r="91" spans="1:21" ht="39" customHeight="1" x14ac:dyDescent="0.4">
      <c r="A91" s="147" t="s">
        <v>81</v>
      </c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</row>
    <row r="92" spans="1:21" ht="39" customHeight="1" x14ac:dyDescent="0.4">
      <c r="A92" s="147" t="s">
        <v>140</v>
      </c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</row>
    <row r="93" spans="1:21" ht="39" customHeight="1" x14ac:dyDescent="0.4"/>
    <row r="94" spans="1:21" ht="39" customHeight="1" x14ac:dyDescent="0.4">
      <c r="A94" s="145" t="s">
        <v>201</v>
      </c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</row>
    <row r="95" spans="1:21" ht="39" customHeight="1" x14ac:dyDescent="0.85">
      <c r="A95" s="88"/>
      <c r="B95" s="88"/>
      <c r="C95" s="150" t="s">
        <v>129</v>
      </c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</row>
    <row r="96" spans="1:21" ht="39" customHeight="1" thickBot="1" x14ac:dyDescent="0.8">
      <c r="C96" s="156" t="s">
        <v>148</v>
      </c>
      <c r="D96" s="156"/>
      <c r="E96" s="156"/>
      <c r="F96" s="156"/>
      <c r="G96" s="156"/>
      <c r="H96" s="156"/>
      <c r="I96" s="156"/>
      <c r="J96" s="156"/>
      <c r="K96" s="156"/>
      <c r="L96" s="47"/>
      <c r="M96" s="156" t="s">
        <v>149</v>
      </c>
      <c r="N96" s="156"/>
      <c r="O96" s="156"/>
      <c r="P96" s="156"/>
      <c r="Q96" s="156"/>
      <c r="R96" s="156"/>
      <c r="S96" s="156"/>
      <c r="T96" s="156"/>
      <c r="U96" s="156"/>
    </row>
    <row r="97" spans="1:21" ht="39" customHeight="1" thickBot="1" x14ac:dyDescent="0.7">
      <c r="A97" s="148" t="s">
        <v>88</v>
      </c>
      <c r="B97" s="83"/>
      <c r="C97" s="86" t="s">
        <v>89</v>
      </c>
      <c r="D97" s="83"/>
      <c r="E97" s="86" t="s">
        <v>90</v>
      </c>
      <c r="F97" s="83"/>
      <c r="G97" s="86" t="s">
        <v>91</v>
      </c>
      <c r="H97" s="82"/>
      <c r="I97" s="149" t="s">
        <v>60</v>
      </c>
      <c r="J97" s="149"/>
      <c r="K97" s="149"/>
      <c r="L97" s="83"/>
      <c r="M97" s="86" t="s">
        <v>89</v>
      </c>
      <c r="N97" s="83"/>
      <c r="O97" s="86" t="s">
        <v>90</v>
      </c>
      <c r="P97" s="83"/>
      <c r="Q97" s="86" t="s">
        <v>91</v>
      </c>
      <c r="R97" s="82"/>
      <c r="S97" s="149" t="s">
        <v>60</v>
      </c>
      <c r="T97" s="149"/>
      <c r="U97" s="149"/>
    </row>
    <row r="98" spans="1:21" ht="39" customHeight="1" thickBot="1" x14ac:dyDescent="0.7">
      <c r="A98" s="149"/>
      <c r="B98" s="83"/>
      <c r="C98" s="93" t="s">
        <v>157</v>
      </c>
      <c r="D98" s="94"/>
      <c r="E98" s="93" t="s">
        <v>158</v>
      </c>
      <c r="F98" s="94"/>
      <c r="G98" s="93" t="s">
        <v>159</v>
      </c>
      <c r="H98" s="83"/>
      <c r="I98" s="87" t="s">
        <v>78</v>
      </c>
      <c r="J98" s="82"/>
      <c r="K98" s="87" t="s">
        <v>84</v>
      </c>
      <c r="L98" s="83"/>
      <c r="M98" s="93" t="s">
        <v>157</v>
      </c>
      <c r="N98" s="94"/>
      <c r="O98" s="93" t="s">
        <v>158</v>
      </c>
      <c r="P98" s="94"/>
      <c r="Q98" s="93" t="s">
        <v>159</v>
      </c>
      <c r="R98" s="83"/>
      <c r="S98" s="87" t="s">
        <v>78</v>
      </c>
      <c r="T98" s="82"/>
      <c r="U98" s="87" t="s">
        <v>84</v>
      </c>
    </row>
    <row r="99" spans="1:21" ht="39" customHeight="1" x14ac:dyDescent="0.4">
      <c r="A99" s="31" t="s">
        <v>128</v>
      </c>
      <c r="B99" s="140"/>
      <c r="C99" s="36">
        <f>SUM(C88)</f>
        <v>13755876282</v>
      </c>
      <c r="D99" s="118"/>
      <c r="E99" s="36">
        <f>SUM(E88)</f>
        <v>-104528954986</v>
      </c>
      <c r="F99" s="118"/>
      <c r="G99" s="36">
        <f>SUM(G88)</f>
        <v>18062947036</v>
      </c>
      <c r="H99" s="118"/>
      <c r="I99" s="36">
        <f>SUM(I88)</f>
        <v>-72710131668</v>
      </c>
      <c r="J99" s="64"/>
      <c r="K99" s="40">
        <f>SUM(K88)</f>
        <v>0.2269152764618606</v>
      </c>
      <c r="L99" s="64"/>
      <c r="M99" s="36">
        <f>SUM(M88)</f>
        <v>58527440542</v>
      </c>
      <c r="N99" s="118"/>
      <c r="O99" s="36">
        <f>SUM(O88)</f>
        <v>53645112119</v>
      </c>
      <c r="P99" s="118"/>
      <c r="Q99" s="36">
        <f>SUM(Q88)</f>
        <v>277453257144</v>
      </c>
      <c r="R99" s="118"/>
      <c r="S99" s="36">
        <f>SUM(S88)</f>
        <v>389625809805</v>
      </c>
      <c r="T99" s="64"/>
      <c r="U99" s="142">
        <f>SUM(U88)</f>
        <v>16.517593331689636</v>
      </c>
    </row>
    <row r="100" spans="1:21" ht="39" customHeight="1" x14ac:dyDescent="0.4">
      <c r="A100" s="11" t="s">
        <v>194</v>
      </c>
      <c r="C100" s="21">
        <v>0</v>
      </c>
      <c r="D100" s="21"/>
      <c r="E100" s="21">
        <v>0</v>
      </c>
      <c r="F100" s="21"/>
      <c r="G100" s="21">
        <v>0</v>
      </c>
      <c r="H100" s="21"/>
      <c r="I100" s="18">
        <v>0</v>
      </c>
      <c r="J100" s="21"/>
      <c r="K100" s="30">
        <f t="shared" ref="K100:K117" si="9">I100/$I$148</f>
        <v>0</v>
      </c>
      <c r="L100" s="21"/>
      <c r="M100" s="21">
        <v>0</v>
      </c>
      <c r="N100" s="91"/>
      <c r="O100" s="21">
        <v>0</v>
      </c>
      <c r="P100" s="21"/>
      <c r="Q100" s="21">
        <v>32287450</v>
      </c>
      <c r="R100" s="21"/>
      <c r="S100" s="18">
        <f t="shared" ref="S100:S117" si="10">M100+O100+Q100</f>
        <v>32287450</v>
      </c>
      <c r="T100" s="50"/>
      <c r="U100" s="25">
        <f t="shared" ref="U100:U106" si="11">S100/$S$148</f>
        <v>1.3687773124787966E-3</v>
      </c>
    </row>
    <row r="101" spans="1:21" ht="39" customHeight="1" x14ac:dyDescent="0.4">
      <c r="A101" s="11" t="s">
        <v>195</v>
      </c>
      <c r="C101" s="21">
        <v>0</v>
      </c>
      <c r="D101" s="21"/>
      <c r="E101" s="21">
        <v>0</v>
      </c>
      <c r="F101" s="21"/>
      <c r="G101" s="21">
        <v>0</v>
      </c>
      <c r="H101" s="21"/>
      <c r="I101" s="18">
        <v>0</v>
      </c>
      <c r="J101" s="21"/>
      <c r="K101" s="30">
        <f t="shared" si="9"/>
        <v>0</v>
      </c>
      <c r="L101" s="21"/>
      <c r="M101" s="21">
        <v>0</v>
      </c>
      <c r="N101" s="91"/>
      <c r="O101" s="21">
        <v>0</v>
      </c>
      <c r="P101" s="21"/>
      <c r="Q101" s="21">
        <v>8996148</v>
      </c>
      <c r="R101" s="21"/>
      <c r="S101" s="18">
        <f t="shared" si="10"/>
        <v>8996148</v>
      </c>
      <c r="T101" s="50"/>
      <c r="U101" s="25">
        <f t="shared" si="11"/>
        <v>3.8137800545108086E-4</v>
      </c>
    </row>
    <row r="102" spans="1:21" ht="39" customHeight="1" x14ac:dyDescent="0.4">
      <c r="A102" s="11" t="s">
        <v>46</v>
      </c>
      <c r="C102" s="18">
        <v>0</v>
      </c>
      <c r="D102" s="92"/>
      <c r="E102" s="18">
        <v>-644104</v>
      </c>
      <c r="F102" s="92"/>
      <c r="G102" s="18">
        <v>0</v>
      </c>
      <c r="H102" s="92"/>
      <c r="I102" s="18">
        <v>-644104</v>
      </c>
      <c r="J102" s="50"/>
      <c r="K102" s="30">
        <f t="shared" si="9"/>
        <v>2.0101330292943824E-6</v>
      </c>
      <c r="L102" s="50"/>
      <c r="M102" s="18">
        <v>1321140</v>
      </c>
      <c r="N102" s="92"/>
      <c r="O102" s="18">
        <v>2358502</v>
      </c>
      <c r="P102" s="92"/>
      <c r="Q102" s="18">
        <v>0</v>
      </c>
      <c r="R102" s="92"/>
      <c r="S102" s="18">
        <f t="shared" si="10"/>
        <v>3679642</v>
      </c>
      <c r="T102" s="50"/>
      <c r="U102" s="25">
        <f t="shared" si="11"/>
        <v>1.5599282345444141E-4</v>
      </c>
    </row>
    <row r="103" spans="1:21" ht="39" customHeight="1" x14ac:dyDescent="0.4">
      <c r="A103" s="11" t="s">
        <v>197</v>
      </c>
      <c r="C103" s="21">
        <v>0</v>
      </c>
      <c r="D103" s="21"/>
      <c r="E103" s="21">
        <v>0</v>
      </c>
      <c r="F103" s="21"/>
      <c r="G103" s="21">
        <v>0</v>
      </c>
      <c r="H103" s="21"/>
      <c r="I103" s="21">
        <v>0</v>
      </c>
      <c r="J103" s="21"/>
      <c r="K103" s="30">
        <f t="shared" si="9"/>
        <v>0</v>
      </c>
      <c r="L103" s="21"/>
      <c r="M103" s="21">
        <v>0</v>
      </c>
      <c r="N103" s="91"/>
      <c r="O103" s="21">
        <v>0</v>
      </c>
      <c r="P103" s="21"/>
      <c r="Q103" s="21">
        <v>-28932474</v>
      </c>
      <c r="R103" s="21"/>
      <c r="S103" s="21">
        <f t="shared" si="10"/>
        <v>-28932474</v>
      </c>
      <c r="T103" s="50"/>
      <c r="U103" s="25">
        <f t="shared" si="11"/>
        <v>-1.2265482100656032E-3</v>
      </c>
    </row>
    <row r="104" spans="1:21" ht="39" customHeight="1" x14ac:dyDescent="0.4">
      <c r="A104" s="11" t="s">
        <v>196</v>
      </c>
      <c r="C104" s="21">
        <v>0</v>
      </c>
      <c r="D104" s="21"/>
      <c r="E104" s="21">
        <v>0</v>
      </c>
      <c r="F104" s="21"/>
      <c r="G104" s="21">
        <v>-74644702</v>
      </c>
      <c r="H104" s="21"/>
      <c r="I104" s="18">
        <v>-74644702</v>
      </c>
      <c r="J104" s="21"/>
      <c r="K104" s="30">
        <f t="shared" si="9"/>
        <v>2.3295272339876239E-4</v>
      </c>
      <c r="L104" s="21"/>
      <c r="M104" s="21">
        <v>0</v>
      </c>
      <c r="N104" s="91"/>
      <c r="O104" s="21">
        <v>0</v>
      </c>
      <c r="P104" s="21"/>
      <c r="Q104" s="21">
        <v>-74644702</v>
      </c>
      <c r="R104" s="21"/>
      <c r="S104" s="18">
        <f t="shared" si="10"/>
        <v>-74644702</v>
      </c>
      <c r="T104" s="50"/>
      <c r="U104" s="25">
        <f t="shared" si="11"/>
        <v>-3.1644485580106406E-3</v>
      </c>
    </row>
    <row r="105" spans="1:21" ht="39" customHeight="1" x14ac:dyDescent="0.4">
      <c r="A105" s="11" t="s">
        <v>45</v>
      </c>
      <c r="C105" s="18">
        <v>0</v>
      </c>
      <c r="D105" s="92"/>
      <c r="E105" s="18">
        <v>19958885</v>
      </c>
      <c r="F105" s="92"/>
      <c r="G105" s="18">
        <v>-127626248</v>
      </c>
      <c r="H105" s="92"/>
      <c r="I105" s="18">
        <v>-107667363</v>
      </c>
      <c r="J105" s="50"/>
      <c r="K105" s="30">
        <f t="shared" si="9"/>
        <v>3.360105239888712E-4</v>
      </c>
      <c r="L105" s="50"/>
      <c r="M105" s="18">
        <v>0</v>
      </c>
      <c r="N105" s="92"/>
      <c r="O105" s="18">
        <v>0</v>
      </c>
      <c r="P105" s="92"/>
      <c r="Q105" s="18">
        <v>-104508811</v>
      </c>
      <c r="R105" s="92"/>
      <c r="S105" s="18">
        <f t="shared" si="10"/>
        <v>-104508811</v>
      </c>
      <c r="T105" s="50"/>
      <c r="U105" s="25">
        <f t="shared" si="11"/>
        <v>-4.4304920162767424E-3</v>
      </c>
    </row>
    <row r="106" spans="1:21" ht="39" customHeight="1" x14ac:dyDescent="0.4">
      <c r="A106" s="11" t="s">
        <v>34</v>
      </c>
      <c r="C106" s="18">
        <v>0</v>
      </c>
      <c r="D106" s="92"/>
      <c r="E106" s="18">
        <v>123660296</v>
      </c>
      <c r="F106" s="92"/>
      <c r="G106" s="18">
        <v>-71844633</v>
      </c>
      <c r="H106" s="92"/>
      <c r="I106" s="18">
        <v>51815663</v>
      </c>
      <c r="J106" s="50"/>
      <c r="K106" s="30">
        <f t="shared" si="9"/>
        <v>-1.6170738829612429E-4</v>
      </c>
      <c r="L106" s="50"/>
      <c r="M106" s="18">
        <v>0</v>
      </c>
      <c r="N106" s="92"/>
      <c r="O106" s="18">
        <v>-287536949</v>
      </c>
      <c r="P106" s="92"/>
      <c r="Q106" s="18">
        <v>31770580</v>
      </c>
      <c r="R106" s="92"/>
      <c r="S106" s="18">
        <f t="shared" si="10"/>
        <v>-255766369</v>
      </c>
      <c r="T106" s="56"/>
      <c r="U106" s="25">
        <f t="shared" si="11"/>
        <v>-1.0842826026282044E-2</v>
      </c>
    </row>
    <row r="107" spans="1:21" ht="39" customHeight="1" x14ac:dyDescent="0.4">
      <c r="A107" s="11" t="s">
        <v>21</v>
      </c>
      <c r="C107" s="18">
        <v>0</v>
      </c>
      <c r="D107" s="92"/>
      <c r="E107" s="18">
        <v>-1656424867</v>
      </c>
      <c r="F107" s="92"/>
      <c r="G107" s="18">
        <v>-114087594</v>
      </c>
      <c r="H107" s="92"/>
      <c r="I107" s="18">
        <v>-1770512461</v>
      </c>
      <c r="J107" s="50"/>
      <c r="K107" s="30">
        <f t="shared" si="9"/>
        <v>5.5254517541163881E-3</v>
      </c>
      <c r="L107" s="50"/>
      <c r="M107" s="18">
        <v>0</v>
      </c>
      <c r="N107" s="92"/>
      <c r="O107" s="18">
        <v>0</v>
      </c>
      <c r="P107" s="92"/>
      <c r="Q107" s="18">
        <v>-280528400</v>
      </c>
      <c r="R107" s="92"/>
      <c r="S107" s="18">
        <f t="shared" si="10"/>
        <v>-280528400</v>
      </c>
      <c r="T107" s="21"/>
      <c r="U107" s="25">
        <f t="shared" ref="U107:U143" si="12">S107/$S$148</f>
        <v>-1.1892574651326657E-2</v>
      </c>
    </row>
    <row r="108" spans="1:21" ht="39" customHeight="1" x14ac:dyDescent="0.4">
      <c r="A108" s="11" t="s">
        <v>26</v>
      </c>
      <c r="C108" s="18">
        <v>832000000</v>
      </c>
      <c r="D108" s="92"/>
      <c r="E108" s="18">
        <v>-1679944500</v>
      </c>
      <c r="F108" s="92"/>
      <c r="G108" s="18">
        <v>0</v>
      </c>
      <c r="H108" s="92"/>
      <c r="I108" s="18">
        <v>-847944500</v>
      </c>
      <c r="J108" s="50"/>
      <c r="K108" s="30">
        <f t="shared" si="9"/>
        <v>2.6462826600339548E-3</v>
      </c>
      <c r="L108" s="50"/>
      <c r="M108" s="18">
        <v>832000000</v>
      </c>
      <c r="N108" s="92"/>
      <c r="O108" s="18">
        <v>-1174506685</v>
      </c>
      <c r="P108" s="92"/>
      <c r="Q108" s="18">
        <v>0</v>
      </c>
      <c r="R108" s="92"/>
      <c r="S108" s="18">
        <f t="shared" si="10"/>
        <v>-342506685</v>
      </c>
      <c r="T108" s="21"/>
      <c r="U108" s="25">
        <f t="shared" si="12"/>
        <v>-1.4520049734504327E-2</v>
      </c>
    </row>
    <row r="109" spans="1:21" ht="39" customHeight="1" x14ac:dyDescent="0.4">
      <c r="A109" s="11" t="s">
        <v>96</v>
      </c>
      <c r="C109" s="18">
        <v>0</v>
      </c>
      <c r="D109" s="92"/>
      <c r="E109" s="18">
        <v>0</v>
      </c>
      <c r="F109" s="92"/>
      <c r="G109" s="18">
        <v>0</v>
      </c>
      <c r="H109" s="92"/>
      <c r="I109" s="18">
        <v>0</v>
      </c>
      <c r="J109" s="50"/>
      <c r="K109" s="30">
        <f t="shared" si="9"/>
        <v>0</v>
      </c>
      <c r="L109" s="50"/>
      <c r="M109" s="18">
        <v>0</v>
      </c>
      <c r="N109" s="92"/>
      <c r="O109" s="18">
        <v>0</v>
      </c>
      <c r="P109" s="92"/>
      <c r="Q109" s="18">
        <v>-404194323</v>
      </c>
      <c r="R109" s="92"/>
      <c r="S109" s="18">
        <f t="shared" si="10"/>
        <v>-404194323</v>
      </c>
      <c r="T109" s="21"/>
      <c r="U109" s="25">
        <f t="shared" si="12"/>
        <v>-1.7135203280380665E-2</v>
      </c>
    </row>
    <row r="110" spans="1:21" ht="39" customHeight="1" x14ac:dyDescent="0.4">
      <c r="A110" s="11" t="s">
        <v>95</v>
      </c>
      <c r="C110" s="18">
        <v>0</v>
      </c>
      <c r="D110" s="92"/>
      <c r="E110" s="18">
        <v>0</v>
      </c>
      <c r="F110" s="92"/>
      <c r="G110" s="18">
        <v>0</v>
      </c>
      <c r="H110" s="92"/>
      <c r="I110" s="18">
        <v>0</v>
      </c>
      <c r="J110" s="50"/>
      <c r="K110" s="30">
        <f t="shared" si="9"/>
        <v>0</v>
      </c>
      <c r="L110" s="50"/>
      <c r="M110" s="18">
        <v>0</v>
      </c>
      <c r="N110" s="92"/>
      <c r="O110" s="18">
        <v>0</v>
      </c>
      <c r="P110" s="92"/>
      <c r="Q110" s="18">
        <v>-434820619</v>
      </c>
      <c r="R110" s="92"/>
      <c r="S110" s="18">
        <f t="shared" si="10"/>
        <v>-434820619</v>
      </c>
      <c r="T110" s="21"/>
      <c r="U110" s="25">
        <f t="shared" si="12"/>
        <v>-1.8433558496728196E-2</v>
      </c>
    </row>
    <row r="111" spans="1:21" ht="39" customHeight="1" x14ac:dyDescent="0.4">
      <c r="A111" s="11" t="s">
        <v>28</v>
      </c>
      <c r="C111" s="18">
        <v>1555392560</v>
      </c>
      <c r="D111" s="92"/>
      <c r="E111" s="18">
        <v>-6566002688</v>
      </c>
      <c r="F111" s="92"/>
      <c r="G111" s="18">
        <v>-104508811</v>
      </c>
      <c r="H111" s="92"/>
      <c r="I111" s="18">
        <v>-5115118939</v>
      </c>
      <c r="J111" s="50"/>
      <c r="K111" s="30">
        <f t="shared" si="9"/>
        <v>1.5963368536840536E-2</v>
      </c>
      <c r="L111" s="50"/>
      <c r="M111" s="18">
        <v>1555392560</v>
      </c>
      <c r="N111" s="92"/>
      <c r="O111" s="18">
        <v>-2137308364</v>
      </c>
      <c r="P111" s="92"/>
      <c r="Q111" s="18">
        <v>-114087594</v>
      </c>
      <c r="R111" s="92"/>
      <c r="S111" s="18">
        <f t="shared" si="10"/>
        <v>-696003398</v>
      </c>
      <c r="T111" s="21"/>
      <c r="U111" s="25">
        <f t="shared" si="12"/>
        <v>-2.9506004983067734E-2</v>
      </c>
    </row>
    <row r="112" spans="1:21" ht="39" customHeight="1" x14ac:dyDescent="0.4">
      <c r="A112" s="11" t="s">
        <v>16</v>
      </c>
      <c r="C112" s="18">
        <v>0</v>
      </c>
      <c r="D112" s="92"/>
      <c r="E112" s="18">
        <v>-1263109623</v>
      </c>
      <c r="F112" s="92"/>
      <c r="G112" s="18">
        <v>-523826891</v>
      </c>
      <c r="H112" s="92"/>
      <c r="I112" s="18">
        <v>-1786936514</v>
      </c>
      <c r="J112" s="50"/>
      <c r="K112" s="30">
        <f t="shared" si="9"/>
        <v>5.5767082769918579E-3</v>
      </c>
      <c r="L112" s="50"/>
      <c r="M112" s="18">
        <v>118597745</v>
      </c>
      <c r="N112" s="92"/>
      <c r="O112" s="18">
        <v>-973431920</v>
      </c>
      <c r="P112" s="92"/>
      <c r="Q112" s="18">
        <v>-523826891</v>
      </c>
      <c r="R112" s="92"/>
      <c r="S112" s="18">
        <f t="shared" si="10"/>
        <v>-1378661066</v>
      </c>
      <c r="T112" s="21"/>
      <c r="U112" s="25">
        <f t="shared" si="12"/>
        <v>-5.8446238050345656E-2</v>
      </c>
    </row>
    <row r="113" spans="1:21" ht="39" customHeight="1" x14ac:dyDescent="0.4">
      <c r="A113" s="11" t="s">
        <v>55</v>
      </c>
      <c r="C113" s="18">
        <v>0</v>
      </c>
      <c r="D113" s="92"/>
      <c r="E113" s="18">
        <v>-2852447943</v>
      </c>
      <c r="F113" s="92"/>
      <c r="G113" s="18">
        <v>-270480002</v>
      </c>
      <c r="H113" s="92"/>
      <c r="I113" s="18">
        <v>-3122927945</v>
      </c>
      <c r="J113" s="50"/>
      <c r="K113" s="30">
        <f t="shared" si="9"/>
        <v>9.7460978512024926E-3</v>
      </c>
      <c r="L113" s="50"/>
      <c r="M113" s="18">
        <v>19914239680</v>
      </c>
      <c r="N113" s="92"/>
      <c r="O113" s="18">
        <v>-21219638622</v>
      </c>
      <c r="P113" s="92"/>
      <c r="Q113" s="18">
        <v>-127626248</v>
      </c>
      <c r="R113" s="92"/>
      <c r="S113" s="18">
        <f t="shared" si="10"/>
        <v>-1433025190</v>
      </c>
      <c r="T113" s="21"/>
      <c r="U113" s="25">
        <f t="shared" si="12"/>
        <v>-6.0750922364033608E-2</v>
      </c>
    </row>
    <row r="114" spans="1:21" ht="39" customHeight="1" x14ac:dyDescent="0.4">
      <c r="A114" s="11" t="s">
        <v>32</v>
      </c>
      <c r="C114" s="18">
        <v>0</v>
      </c>
      <c r="D114" s="92"/>
      <c r="E114" s="18">
        <v>-2499183969</v>
      </c>
      <c r="F114" s="92"/>
      <c r="G114" s="18">
        <v>-64495274</v>
      </c>
      <c r="H114" s="92"/>
      <c r="I114" s="18">
        <v>-2563679243</v>
      </c>
      <c r="J114" s="50"/>
      <c r="K114" s="30">
        <f t="shared" si="9"/>
        <v>8.0007829836031431E-3</v>
      </c>
      <c r="L114" s="50"/>
      <c r="M114" s="18">
        <v>0</v>
      </c>
      <c r="N114" s="92"/>
      <c r="O114" s="18">
        <v>-2114303435</v>
      </c>
      <c r="P114" s="92"/>
      <c r="Q114" s="18">
        <v>-64495274</v>
      </c>
      <c r="R114" s="92"/>
      <c r="S114" s="18">
        <f t="shared" si="10"/>
        <v>-2178798709</v>
      </c>
      <c r="T114" s="21"/>
      <c r="U114" s="25">
        <f t="shared" si="12"/>
        <v>-9.2366855894079336E-2</v>
      </c>
    </row>
    <row r="115" spans="1:21" ht="39" customHeight="1" x14ac:dyDescent="0.4">
      <c r="A115" s="11" t="s">
        <v>25</v>
      </c>
      <c r="C115" s="18">
        <v>0</v>
      </c>
      <c r="D115" s="92"/>
      <c r="E115" s="18">
        <v>1406778318</v>
      </c>
      <c r="F115" s="92"/>
      <c r="G115" s="18">
        <v>-2509290685</v>
      </c>
      <c r="H115" s="92"/>
      <c r="I115" s="18">
        <v>-1102512367</v>
      </c>
      <c r="J115" s="50"/>
      <c r="K115" s="30">
        <f t="shared" si="9"/>
        <v>3.44074330249809E-3</v>
      </c>
      <c r="L115" s="50"/>
      <c r="M115" s="18">
        <v>0</v>
      </c>
      <c r="N115" s="92"/>
      <c r="O115" s="18">
        <v>0</v>
      </c>
      <c r="P115" s="92"/>
      <c r="Q115" s="18">
        <v>-2509290685</v>
      </c>
      <c r="R115" s="92"/>
      <c r="S115" s="18">
        <f t="shared" si="10"/>
        <v>-2509290685</v>
      </c>
      <c r="T115" s="21"/>
      <c r="U115" s="25">
        <f t="shared" si="12"/>
        <v>-0.10637756032273774</v>
      </c>
    </row>
    <row r="116" spans="1:21" ht="39" customHeight="1" x14ac:dyDescent="0.4">
      <c r="A116" s="11" t="s">
        <v>48</v>
      </c>
      <c r="C116" s="21">
        <v>0</v>
      </c>
      <c r="D116" s="92"/>
      <c r="E116" s="21">
        <v>-884704500</v>
      </c>
      <c r="F116" s="92"/>
      <c r="G116" s="21">
        <v>0</v>
      </c>
      <c r="H116" s="92"/>
      <c r="I116" s="18">
        <v>-884704500</v>
      </c>
      <c r="J116" s="50"/>
      <c r="K116" s="30">
        <f t="shared" si="9"/>
        <v>2.7610040251502426E-3</v>
      </c>
      <c r="L116" s="50"/>
      <c r="M116" s="21">
        <v>0</v>
      </c>
      <c r="N116" s="92"/>
      <c r="O116" s="18">
        <v>-3330067500</v>
      </c>
      <c r="P116" s="92"/>
      <c r="Q116" s="21">
        <v>0</v>
      </c>
      <c r="R116" s="92"/>
      <c r="S116" s="18">
        <f t="shared" si="10"/>
        <v>-3330067500</v>
      </c>
      <c r="T116" s="21"/>
      <c r="U116" s="25">
        <f t="shared" si="12"/>
        <v>-0.14117314445776874</v>
      </c>
    </row>
    <row r="117" spans="1:21" ht="39" customHeight="1" thickBot="1" x14ac:dyDescent="0.45">
      <c r="A117" s="11" t="s">
        <v>24</v>
      </c>
      <c r="C117" s="23">
        <v>1100000000</v>
      </c>
      <c r="D117" s="92"/>
      <c r="E117" s="23">
        <v>-4121331300</v>
      </c>
      <c r="F117" s="92"/>
      <c r="G117" s="23">
        <v>-280528400</v>
      </c>
      <c r="H117" s="92"/>
      <c r="I117" s="23">
        <v>-3301859700</v>
      </c>
      <c r="J117" s="50"/>
      <c r="K117" s="29">
        <f t="shared" si="9"/>
        <v>1.0304511757520588E-2</v>
      </c>
      <c r="L117" s="50"/>
      <c r="M117" s="23">
        <v>1100000000</v>
      </c>
      <c r="N117" s="92"/>
      <c r="O117" s="23">
        <v>-5051762100</v>
      </c>
      <c r="P117" s="92"/>
      <c r="Q117" s="23">
        <v>-270480002</v>
      </c>
      <c r="R117" s="92"/>
      <c r="S117" s="23">
        <f t="shared" si="10"/>
        <v>-4222242102</v>
      </c>
      <c r="T117" s="21"/>
      <c r="U117" s="29">
        <f t="shared" si="12"/>
        <v>-0.17899552913006092</v>
      </c>
    </row>
    <row r="118" spans="1:21" ht="39" customHeight="1" thickBot="1" x14ac:dyDescent="0.45">
      <c r="A118" s="31" t="s">
        <v>127</v>
      </c>
      <c r="C118" s="23">
        <f>SUM(C99:C117)</f>
        <v>17243268842</v>
      </c>
      <c r="D118" s="92"/>
      <c r="E118" s="23">
        <f>SUM(E99:E117)</f>
        <v>-124502350981</v>
      </c>
      <c r="F118" s="92"/>
      <c r="G118" s="23">
        <f>SUM(G99:G117)</f>
        <v>13921613796</v>
      </c>
      <c r="H118" s="92"/>
      <c r="I118" s="23">
        <f>SUM(I99:I117)</f>
        <v>-93337468343</v>
      </c>
      <c r="J118" s="50"/>
      <c r="K118" s="29">
        <f>SUM(K99:K117)</f>
        <v>0.29128949360193868</v>
      </c>
      <c r="L118" s="50"/>
      <c r="M118" s="23">
        <f>SUM(M99:M117)</f>
        <v>82048991667</v>
      </c>
      <c r="N118" s="92"/>
      <c r="O118" s="23">
        <f>SUM(O99:O117)</f>
        <v>17358915046</v>
      </c>
      <c r="P118" s="92"/>
      <c r="Q118" s="23">
        <f>SUM(Q99:Q117)</f>
        <v>272588875299</v>
      </c>
      <c r="R118" s="92"/>
      <c r="S118" s="23">
        <f>SUM(S99:S117)</f>
        <v>371996782012</v>
      </c>
      <c r="T118" s="21"/>
      <c r="U118" s="29">
        <f>SUM(U99:U117)</f>
        <v>15.77023752365535</v>
      </c>
    </row>
    <row r="119" spans="1:21" ht="39" customHeight="1" x14ac:dyDescent="0.4">
      <c r="A119" s="31"/>
      <c r="C119" s="21"/>
      <c r="D119" s="92"/>
      <c r="E119" s="21"/>
      <c r="F119" s="92"/>
      <c r="G119" s="21"/>
      <c r="H119" s="92"/>
      <c r="I119" s="21"/>
      <c r="J119" s="50"/>
      <c r="K119" s="30"/>
      <c r="L119" s="50"/>
      <c r="M119" s="21"/>
      <c r="N119" s="92"/>
      <c r="O119" s="21"/>
      <c r="P119" s="92"/>
      <c r="Q119" s="21"/>
      <c r="R119" s="92"/>
      <c r="S119" s="21"/>
      <c r="T119" s="21"/>
      <c r="U119" s="30"/>
    </row>
    <row r="120" spans="1:21" ht="39" customHeight="1" x14ac:dyDescent="0.4">
      <c r="A120" s="147" t="s">
        <v>0</v>
      </c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</row>
    <row r="121" spans="1:21" ht="39" customHeight="1" x14ac:dyDescent="0.4">
      <c r="A121" s="147" t="s">
        <v>81</v>
      </c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</row>
    <row r="122" spans="1:21" ht="33.75" x14ac:dyDescent="0.4">
      <c r="A122" s="147" t="s">
        <v>140</v>
      </c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</row>
    <row r="123" spans="1:21" ht="39" customHeight="1" x14ac:dyDescent="0.4"/>
    <row r="124" spans="1:21" ht="39" customHeight="1" x14ac:dyDescent="0.4">
      <c r="A124" s="145" t="s">
        <v>201</v>
      </c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</row>
    <row r="125" spans="1:21" ht="39" customHeight="1" x14ac:dyDescent="0.85">
      <c r="A125" s="88"/>
      <c r="B125" s="88"/>
      <c r="C125" s="150" t="s">
        <v>129</v>
      </c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</row>
    <row r="126" spans="1:21" ht="39" customHeight="1" thickBot="1" x14ac:dyDescent="0.8">
      <c r="C126" s="156" t="s">
        <v>148</v>
      </c>
      <c r="D126" s="156"/>
      <c r="E126" s="156"/>
      <c r="F126" s="156"/>
      <c r="G126" s="156"/>
      <c r="H126" s="156"/>
      <c r="I126" s="156"/>
      <c r="J126" s="156"/>
      <c r="K126" s="156"/>
      <c r="L126" s="47"/>
      <c r="M126" s="156" t="s">
        <v>149</v>
      </c>
      <c r="N126" s="156"/>
      <c r="O126" s="156"/>
      <c r="P126" s="156"/>
      <c r="Q126" s="156"/>
      <c r="R126" s="156"/>
      <c r="S126" s="156"/>
      <c r="T126" s="156"/>
      <c r="U126" s="156"/>
    </row>
    <row r="127" spans="1:21" ht="39" customHeight="1" thickBot="1" x14ac:dyDescent="0.7">
      <c r="A127" s="148" t="s">
        <v>88</v>
      </c>
      <c r="B127" s="83"/>
      <c r="C127" s="86" t="s">
        <v>89</v>
      </c>
      <c r="D127" s="83"/>
      <c r="E127" s="86" t="s">
        <v>90</v>
      </c>
      <c r="F127" s="83"/>
      <c r="G127" s="86" t="s">
        <v>91</v>
      </c>
      <c r="H127" s="82"/>
      <c r="I127" s="149" t="s">
        <v>60</v>
      </c>
      <c r="J127" s="149"/>
      <c r="K127" s="149"/>
      <c r="L127" s="83"/>
      <c r="M127" s="86" t="s">
        <v>89</v>
      </c>
      <c r="N127" s="83"/>
      <c r="O127" s="86" t="s">
        <v>90</v>
      </c>
      <c r="P127" s="83"/>
      <c r="Q127" s="86" t="s">
        <v>91</v>
      </c>
      <c r="R127" s="82"/>
      <c r="S127" s="149" t="s">
        <v>60</v>
      </c>
      <c r="T127" s="149"/>
      <c r="U127" s="149"/>
    </row>
    <row r="128" spans="1:21" ht="39" customHeight="1" thickBot="1" x14ac:dyDescent="0.7">
      <c r="A128" s="149"/>
      <c r="B128" s="83"/>
      <c r="C128" s="93" t="s">
        <v>157</v>
      </c>
      <c r="D128" s="94"/>
      <c r="E128" s="93" t="s">
        <v>158</v>
      </c>
      <c r="F128" s="94"/>
      <c r="G128" s="93" t="s">
        <v>159</v>
      </c>
      <c r="H128" s="83"/>
      <c r="I128" s="87" t="s">
        <v>78</v>
      </c>
      <c r="J128" s="82"/>
      <c r="K128" s="87" t="s">
        <v>84</v>
      </c>
      <c r="L128" s="83"/>
      <c r="M128" s="93" t="s">
        <v>157</v>
      </c>
      <c r="N128" s="94"/>
      <c r="O128" s="93" t="s">
        <v>158</v>
      </c>
      <c r="P128" s="94"/>
      <c r="Q128" s="93" t="s">
        <v>159</v>
      </c>
      <c r="R128" s="83"/>
      <c r="S128" s="87" t="s">
        <v>78</v>
      </c>
      <c r="T128" s="82"/>
      <c r="U128" s="87" t="s">
        <v>84</v>
      </c>
    </row>
    <row r="129" spans="1:21" ht="39" customHeight="1" x14ac:dyDescent="0.4">
      <c r="A129" s="31" t="s">
        <v>128</v>
      </c>
      <c r="B129" s="140"/>
      <c r="C129" s="36">
        <f>SUM(C118)</f>
        <v>17243268842</v>
      </c>
      <c r="D129" s="118"/>
      <c r="E129" s="36">
        <f>SUM(E118)</f>
        <v>-124502350981</v>
      </c>
      <c r="F129" s="118"/>
      <c r="G129" s="36">
        <f>SUM(G118)</f>
        <v>13921613796</v>
      </c>
      <c r="H129" s="118"/>
      <c r="I129" s="36">
        <f>SUM(I118)</f>
        <v>-93337468343</v>
      </c>
      <c r="J129" s="64"/>
      <c r="K129" s="40">
        <f>SUM(K118)</f>
        <v>0.29128949360193868</v>
      </c>
      <c r="L129" s="64"/>
      <c r="M129" s="36">
        <f>SUM(M118)</f>
        <v>82048991667</v>
      </c>
      <c r="N129" s="118"/>
      <c r="O129" s="36">
        <f>SUM(O118)</f>
        <v>17358915046</v>
      </c>
      <c r="P129" s="118"/>
      <c r="Q129" s="36">
        <f>SUM(Q118)</f>
        <v>272588875299</v>
      </c>
      <c r="R129" s="118"/>
      <c r="S129" s="36">
        <f>SUM(S118)</f>
        <v>371996782012</v>
      </c>
      <c r="T129" s="39"/>
      <c r="U129" s="142">
        <f>SUM(U118)</f>
        <v>15.77023752365535</v>
      </c>
    </row>
    <row r="130" spans="1:21" ht="39" customHeight="1" x14ac:dyDescent="0.4">
      <c r="A130" s="11" t="s">
        <v>54</v>
      </c>
      <c r="C130" s="18">
        <v>0</v>
      </c>
      <c r="D130" s="92"/>
      <c r="E130" s="18">
        <v>-4040739623</v>
      </c>
      <c r="F130" s="92"/>
      <c r="G130" s="18">
        <v>0</v>
      </c>
      <c r="H130" s="92"/>
      <c r="I130" s="18">
        <v>-4040739623</v>
      </c>
      <c r="J130" s="50"/>
      <c r="K130" s="30">
        <f t="shared" ref="K130:K147" si="13">I130/$I$148</f>
        <v>1.2610423439337173E-2</v>
      </c>
      <c r="L130" s="50"/>
      <c r="M130" s="18">
        <v>0</v>
      </c>
      <c r="N130" s="92"/>
      <c r="O130" s="18">
        <v>-4342396400</v>
      </c>
      <c r="P130" s="92"/>
      <c r="Q130" s="18">
        <v>0</v>
      </c>
      <c r="R130" s="92"/>
      <c r="S130" s="18">
        <f t="shared" ref="S130:S147" si="14">M130+O130+Q130</f>
        <v>-4342396400</v>
      </c>
      <c r="T130" s="21"/>
      <c r="U130" s="25">
        <f t="shared" si="12"/>
        <v>-0.18408928776071204</v>
      </c>
    </row>
    <row r="131" spans="1:21" ht="39" customHeight="1" x14ac:dyDescent="0.4">
      <c r="A131" s="11" t="s">
        <v>104</v>
      </c>
      <c r="C131" s="18">
        <v>0</v>
      </c>
      <c r="D131" s="92"/>
      <c r="E131" s="18">
        <v>0</v>
      </c>
      <c r="F131" s="92"/>
      <c r="G131" s="18">
        <v>0</v>
      </c>
      <c r="H131" s="92"/>
      <c r="I131" s="18">
        <v>0</v>
      </c>
      <c r="J131" s="50"/>
      <c r="K131" s="30">
        <f t="shared" si="13"/>
        <v>0</v>
      </c>
      <c r="L131" s="50"/>
      <c r="M131" s="18">
        <v>0</v>
      </c>
      <c r="N131" s="92"/>
      <c r="O131" s="18">
        <v>0</v>
      </c>
      <c r="P131" s="92"/>
      <c r="Q131" s="18">
        <v>-6810478177</v>
      </c>
      <c r="R131" s="92"/>
      <c r="S131" s="18">
        <f t="shared" si="14"/>
        <v>-6810478177</v>
      </c>
      <c r="T131" s="21"/>
      <c r="U131" s="25">
        <f t="shared" si="12"/>
        <v>-0.28871985913441767</v>
      </c>
    </row>
    <row r="132" spans="1:21" ht="39" customHeight="1" x14ac:dyDescent="0.4">
      <c r="A132" s="11" t="s">
        <v>56</v>
      </c>
      <c r="C132" s="18">
        <v>0</v>
      </c>
      <c r="D132" s="92"/>
      <c r="E132" s="18">
        <v>-13395221617</v>
      </c>
      <c r="F132" s="92"/>
      <c r="G132" s="18">
        <v>0</v>
      </c>
      <c r="H132" s="92"/>
      <c r="I132" s="18">
        <v>-13395221617</v>
      </c>
      <c r="J132" s="50"/>
      <c r="K132" s="30">
        <f t="shared" si="13"/>
        <v>4.1804083512988283E-2</v>
      </c>
      <c r="L132" s="50"/>
      <c r="M132" s="18">
        <v>0</v>
      </c>
      <c r="N132" s="92"/>
      <c r="O132" s="18">
        <v>-7742285010</v>
      </c>
      <c r="P132" s="92"/>
      <c r="Q132" s="18">
        <v>51707171</v>
      </c>
      <c r="R132" s="92"/>
      <c r="S132" s="18">
        <f t="shared" si="14"/>
        <v>-7690577839</v>
      </c>
      <c r="T132" s="21"/>
      <c r="U132" s="25">
        <f t="shared" si="12"/>
        <v>-0.32603034509926959</v>
      </c>
    </row>
    <row r="133" spans="1:21" ht="39" customHeight="1" x14ac:dyDescent="0.4">
      <c r="A133" s="11" t="s">
        <v>29</v>
      </c>
      <c r="C133" s="18">
        <v>3484257000</v>
      </c>
      <c r="D133" s="92"/>
      <c r="E133" s="18">
        <v>-10111944398</v>
      </c>
      <c r="F133" s="92"/>
      <c r="G133" s="18">
        <v>-365013301</v>
      </c>
      <c r="H133" s="92"/>
      <c r="I133" s="18">
        <v>-6992700699</v>
      </c>
      <c r="J133" s="50"/>
      <c r="K133" s="30">
        <f t="shared" si="13"/>
        <v>2.1822964364496752E-2</v>
      </c>
      <c r="L133" s="50"/>
      <c r="M133" s="18">
        <v>3484257000</v>
      </c>
      <c r="N133" s="92"/>
      <c r="O133" s="18">
        <v>-11866698665</v>
      </c>
      <c r="P133" s="92"/>
      <c r="Q133" s="18">
        <v>128453448</v>
      </c>
      <c r="R133" s="92"/>
      <c r="S133" s="18">
        <f t="shared" si="14"/>
        <v>-8253988217</v>
      </c>
      <c r="T133" s="21"/>
      <c r="U133" s="25">
        <f t="shared" si="12"/>
        <v>-0.34991527075990564</v>
      </c>
    </row>
    <row r="134" spans="1:21" ht="39" customHeight="1" x14ac:dyDescent="0.4">
      <c r="A134" s="11" t="s">
        <v>52</v>
      </c>
      <c r="C134" s="18">
        <v>839883360</v>
      </c>
      <c r="D134" s="92"/>
      <c r="E134" s="18">
        <v>-9308979501</v>
      </c>
      <c r="F134" s="92"/>
      <c r="G134" s="18">
        <v>0</v>
      </c>
      <c r="H134" s="92"/>
      <c r="I134" s="18">
        <v>-8469096141</v>
      </c>
      <c r="J134" s="50"/>
      <c r="K134" s="30">
        <f t="shared" si="13"/>
        <v>2.6430529668025185E-2</v>
      </c>
      <c r="L134" s="50"/>
      <c r="M134" s="18">
        <v>839883360</v>
      </c>
      <c r="N134" s="92"/>
      <c r="O134" s="18">
        <v>-9100257987</v>
      </c>
      <c r="P134" s="92"/>
      <c r="Q134" s="18">
        <v>0</v>
      </c>
      <c r="R134" s="92"/>
      <c r="S134" s="18">
        <f t="shared" si="14"/>
        <v>-8260374627</v>
      </c>
      <c r="T134" s="21"/>
      <c r="U134" s="25">
        <f t="shared" si="12"/>
        <v>-0.3501860128939604</v>
      </c>
    </row>
    <row r="135" spans="1:21" ht="39" customHeight="1" x14ac:dyDescent="0.4">
      <c r="A135" s="11" t="s">
        <v>58</v>
      </c>
      <c r="C135" s="18">
        <v>0</v>
      </c>
      <c r="D135" s="92"/>
      <c r="E135" s="18">
        <v>-24825504762</v>
      </c>
      <c r="F135" s="92"/>
      <c r="G135" s="18">
        <v>-190082560</v>
      </c>
      <c r="H135" s="92"/>
      <c r="I135" s="18">
        <v>-25015587322</v>
      </c>
      <c r="J135" s="50"/>
      <c r="K135" s="30">
        <f t="shared" si="13"/>
        <v>7.8069160140520802E-2</v>
      </c>
      <c r="L135" s="50"/>
      <c r="M135" s="18">
        <v>0</v>
      </c>
      <c r="N135" s="92"/>
      <c r="O135" s="18">
        <v>-13955374156</v>
      </c>
      <c r="P135" s="92"/>
      <c r="Q135" s="18">
        <v>224721826</v>
      </c>
      <c r="R135" s="92"/>
      <c r="S135" s="18">
        <f t="shared" si="14"/>
        <v>-13730652330</v>
      </c>
      <c r="T135" s="21"/>
      <c r="U135" s="25">
        <f t="shared" si="12"/>
        <v>-0.58209011225222573</v>
      </c>
    </row>
    <row r="136" spans="1:21" ht="39" customHeight="1" x14ac:dyDescent="0.4">
      <c r="A136" s="11" t="s">
        <v>41</v>
      </c>
      <c r="C136" s="18">
        <v>0</v>
      </c>
      <c r="D136" s="92"/>
      <c r="E136" s="18">
        <v>-12313383235</v>
      </c>
      <c r="F136" s="92"/>
      <c r="G136" s="18">
        <v>0</v>
      </c>
      <c r="H136" s="92"/>
      <c r="I136" s="18">
        <v>-12313383235</v>
      </c>
      <c r="J136" s="50"/>
      <c r="K136" s="30">
        <f t="shared" si="13"/>
        <v>3.8427860008683708E-2</v>
      </c>
      <c r="L136" s="50"/>
      <c r="M136" s="18">
        <v>6054619800</v>
      </c>
      <c r="N136" s="92"/>
      <c r="O136" s="18">
        <v>-21767969636</v>
      </c>
      <c r="P136" s="92"/>
      <c r="Q136" s="18">
        <v>0</v>
      </c>
      <c r="R136" s="92"/>
      <c r="S136" s="18">
        <f t="shared" si="14"/>
        <v>-15713349836</v>
      </c>
      <c r="T136" s="21"/>
      <c r="U136" s="25">
        <f t="shared" si="12"/>
        <v>-0.6661435560429585</v>
      </c>
    </row>
    <row r="137" spans="1:21" ht="39" customHeight="1" x14ac:dyDescent="0.4">
      <c r="A137" s="55" t="s">
        <v>53</v>
      </c>
      <c r="C137" s="21">
        <v>0</v>
      </c>
      <c r="D137" s="91"/>
      <c r="E137" s="21">
        <v>-2178294975</v>
      </c>
      <c r="F137" s="91"/>
      <c r="G137" s="21">
        <v>-12011257140</v>
      </c>
      <c r="H137" s="92"/>
      <c r="I137" s="18">
        <v>-14189552115</v>
      </c>
      <c r="J137" s="50"/>
      <c r="K137" s="30">
        <f t="shared" si="13"/>
        <v>4.4283046491335964E-2</v>
      </c>
      <c r="L137" s="50"/>
      <c r="M137" s="21">
        <v>0</v>
      </c>
      <c r="N137" s="91"/>
      <c r="O137" s="21">
        <v>-4645228302</v>
      </c>
      <c r="P137" s="91"/>
      <c r="Q137" s="21">
        <v>-11523217592</v>
      </c>
      <c r="R137" s="92"/>
      <c r="S137" s="18">
        <f t="shared" si="14"/>
        <v>-16168445894</v>
      </c>
      <c r="T137" s="21"/>
      <c r="U137" s="25">
        <f t="shared" si="12"/>
        <v>-0.68543666092392419</v>
      </c>
    </row>
    <row r="138" spans="1:21" ht="39" customHeight="1" x14ac:dyDescent="0.4">
      <c r="A138" s="11" t="s">
        <v>19</v>
      </c>
      <c r="C138" s="18">
        <v>0</v>
      </c>
      <c r="D138" s="92"/>
      <c r="E138" s="18">
        <v>18814933057</v>
      </c>
      <c r="F138" s="92"/>
      <c r="G138" s="18">
        <v>-27938150701</v>
      </c>
      <c r="H138" s="92"/>
      <c r="I138" s="18">
        <v>-9123217644</v>
      </c>
      <c r="J138" s="50"/>
      <c r="K138" s="30">
        <f t="shared" si="13"/>
        <v>2.8471925527004456E-2</v>
      </c>
      <c r="L138" s="50"/>
      <c r="M138" s="18">
        <v>0</v>
      </c>
      <c r="N138" s="92"/>
      <c r="O138" s="18">
        <v>0</v>
      </c>
      <c r="P138" s="92"/>
      <c r="Q138" s="18">
        <v>-27277706524</v>
      </c>
      <c r="R138" s="92"/>
      <c r="S138" s="18">
        <f t="shared" si="14"/>
        <v>-27277706524</v>
      </c>
      <c r="T138" s="21"/>
      <c r="U138" s="25">
        <f t="shared" si="12"/>
        <v>-1.1563968609012498</v>
      </c>
    </row>
    <row r="139" spans="1:21" ht="39" customHeight="1" x14ac:dyDescent="0.4">
      <c r="A139" s="11" t="s">
        <v>20</v>
      </c>
      <c r="C139" s="18">
        <v>2792012370</v>
      </c>
      <c r="D139" s="92"/>
      <c r="E139" s="18">
        <v>530373194</v>
      </c>
      <c r="F139" s="92"/>
      <c r="G139" s="18">
        <v>-12650037752</v>
      </c>
      <c r="H139" s="92"/>
      <c r="I139" s="18">
        <v>-9327652188</v>
      </c>
      <c r="J139" s="50"/>
      <c r="K139" s="30">
        <f t="shared" si="13"/>
        <v>2.9109929062494277E-2</v>
      </c>
      <c r="L139" s="50"/>
      <c r="M139" s="18">
        <v>2792012370</v>
      </c>
      <c r="N139" s="92"/>
      <c r="O139" s="18">
        <v>-19145452046</v>
      </c>
      <c r="P139" s="92"/>
      <c r="Q139" s="18">
        <v>-12204599188</v>
      </c>
      <c r="R139" s="92"/>
      <c r="S139" s="18">
        <f t="shared" si="14"/>
        <v>-28558038864</v>
      </c>
      <c r="T139" s="21"/>
      <c r="U139" s="25">
        <f t="shared" si="12"/>
        <v>-1.2106746022349535</v>
      </c>
    </row>
    <row r="140" spans="1:21" ht="39" customHeight="1" x14ac:dyDescent="0.4">
      <c r="A140" s="11" t="s">
        <v>39</v>
      </c>
      <c r="C140" s="18">
        <v>0</v>
      </c>
      <c r="D140" s="92"/>
      <c r="E140" s="18">
        <v>-24446793197</v>
      </c>
      <c r="F140" s="92"/>
      <c r="G140" s="18">
        <v>0</v>
      </c>
      <c r="H140" s="92"/>
      <c r="I140" s="18">
        <v>-24446793197</v>
      </c>
      <c r="J140" s="50"/>
      <c r="K140" s="30">
        <f t="shared" si="13"/>
        <v>7.6294055720223616E-2</v>
      </c>
      <c r="L140" s="50"/>
      <c r="M140" s="18">
        <v>1687021750</v>
      </c>
      <c r="N140" s="92"/>
      <c r="O140" s="18">
        <v>-38688362558</v>
      </c>
      <c r="P140" s="92"/>
      <c r="Q140" s="18">
        <v>0</v>
      </c>
      <c r="R140" s="92"/>
      <c r="S140" s="18">
        <f t="shared" si="14"/>
        <v>-37001340808</v>
      </c>
      <c r="T140" s="21"/>
      <c r="U140" s="25">
        <f t="shared" si="12"/>
        <v>-1.5686155403813637</v>
      </c>
    </row>
    <row r="141" spans="1:21" ht="39" customHeight="1" x14ac:dyDescent="0.4">
      <c r="A141" s="11" t="s">
        <v>44</v>
      </c>
      <c r="C141" s="21">
        <v>0</v>
      </c>
      <c r="D141" s="91"/>
      <c r="E141" s="21">
        <v>13361045891</v>
      </c>
      <c r="F141" s="91"/>
      <c r="G141" s="21">
        <v>-42704443606</v>
      </c>
      <c r="H141" s="91"/>
      <c r="I141" s="18">
        <v>-29343397715</v>
      </c>
      <c r="J141" s="56"/>
      <c r="K141" s="30">
        <f t="shared" si="13"/>
        <v>9.1575479951440775E-2</v>
      </c>
      <c r="L141" s="56"/>
      <c r="M141" s="21">
        <v>0</v>
      </c>
      <c r="N141" s="91"/>
      <c r="O141" s="21">
        <v>0</v>
      </c>
      <c r="P141" s="91"/>
      <c r="Q141" s="21">
        <v>-41683431138</v>
      </c>
      <c r="R141" s="91"/>
      <c r="S141" s="18">
        <f t="shared" si="14"/>
        <v>-41683431138</v>
      </c>
      <c r="T141" s="21"/>
      <c r="U141" s="25">
        <f t="shared" si="12"/>
        <v>-1.7671056354083903</v>
      </c>
    </row>
    <row r="142" spans="1:21" ht="39" customHeight="1" x14ac:dyDescent="0.4">
      <c r="A142" s="11" t="s">
        <v>42</v>
      </c>
      <c r="C142" s="18">
        <v>0</v>
      </c>
      <c r="D142" s="92"/>
      <c r="E142" s="18">
        <v>11910869082</v>
      </c>
      <c r="F142" s="92"/>
      <c r="G142" s="18">
        <v>-26039353744</v>
      </c>
      <c r="H142" s="92"/>
      <c r="I142" s="18">
        <v>-14128484662</v>
      </c>
      <c r="J142" s="50"/>
      <c r="K142" s="30">
        <f t="shared" si="13"/>
        <v>4.4092465926256132E-2</v>
      </c>
      <c r="L142" s="50"/>
      <c r="M142" s="18">
        <v>0</v>
      </c>
      <c r="N142" s="92"/>
      <c r="O142" s="18">
        <v>-16570447871</v>
      </c>
      <c r="P142" s="92"/>
      <c r="Q142" s="18">
        <v>-26034989831</v>
      </c>
      <c r="R142" s="92"/>
      <c r="S142" s="18">
        <f t="shared" si="14"/>
        <v>-42605437702</v>
      </c>
      <c r="T142" s="21"/>
      <c r="U142" s="25">
        <f t="shared" si="12"/>
        <v>-1.8061927007158001</v>
      </c>
    </row>
    <row r="143" spans="1:21" ht="39" customHeight="1" x14ac:dyDescent="0.4">
      <c r="A143" s="11" t="s">
        <v>17</v>
      </c>
      <c r="C143" s="21">
        <v>0</v>
      </c>
      <c r="D143" s="91"/>
      <c r="E143" s="21">
        <v>-50826681958</v>
      </c>
      <c r="F143" s="91"/>
      <c r="G143" s="21">
        <v>0</v>
      </c>
      <c r="H143" s="91"/>
      <c r="I143" s="21">
        <v>-50826681958</v>
      </c>
      <c r="J143" s="56"/>
      <c r="K143" s="30">
        <f t="shared" si="13"/>
        <v>0.158620955891</v>
      </c>
      <c r="L143" s="56"/>
      <c r="M143" s="21">
        <v>0</v>
      </c>
      <c r="N143" s="91"/>
      <c r="O143" s="21">
        <v>-104131034159</v>
      </c>
      <c r="P143" s="91"/>
      <c r="Q143" s="21">
        <v>13819004376</v>
      </c>
      <c r="R143" s="91"/>
      <c r="S143" s="21">
        <f t="shared" si="14"/>
        <v>-90312029783</v>
      </c>
      <c r="T143" s="21"/>
      <c r="U143" s="30">
        <f t="shared" si="12"/>
        <v>-3.8286410791462249</v>
      </c>
    </row>
    <row r="144" spans="1:21" ht="39" customHeight="1" x14ac:dyDescent="0.4">
      <c r="A144" s="11" t="s">
        <v>30</v>
      </c>
      <c r="C144" s="18">
        <v>0</v>
      </c>
      <c r="D144" s="92"/>
      <c r="E144" s="18">
        <v>-3584888300</v>
      </c>
      <c r="F144" s="92"/>
      <c r="G144" s="18">
        <v>0</v>
      </c>
      <c r="H144" s="92"/>
      <c r="I144" s="18">
        <v>-3584888300</v>
      </c>
      <c r="J144" s="50"/>
      <c r="K144" s="30">
        <f t="shared" si="13"/>
        <v>1.1187793241714053E-2</v>
      </c>
      <c r="L144" s="50"/>
      <c r="M144" s="18">
        <v>0</v>
      </c>
      <c r="N144" s="92"/>
      <c r="O144" s="18">
        <v>0</v>
      </c>
      <c r="P144" s="92"/>
      <c r="Q144" s="18">
        <v>0</v>
      </c>
      <c r="R144" s="92"/>
      <c r="S144" s="18">
        <f t="shared" si="14"/>
        <v>0</v>
      </c>
      <c r="T144" s="50"/>
      <c r="U144" s="25">
        <f>S144/$S$148</f>
        <v>0</v>
      </c>
    </row>
    <row r="145" spans="1:21" ht="39" customHeight="1" x14ac:dyDescent="0.4">
      <c r="A145" s="98" t="str">
        <f>'درآمد ناشی از تغییر قیمت سهام'!A13</f>
        <v>پتروشیمی نوری</v>
      </c>
      <c r="C145" s="18">
        <v>0</v>
      </c>
      <c r="D145" s="92"/>
      <c r="E145" s="18">
        <v>2572946251</v>
      </c>
      <c r="F145" s="92"/>
      <c r="G145" s="18">
        <v>0</v>
      </c>
      <c r="H145" s="92"/>
      <c r="I145" s="18">
        <v>2572946251</v>
      </c>
      <c r="J145" s="50"/>
      <c r="K145" s="30">
        <f t="shared" si="13"/>
        <v>-8.029703653034688E-3</v>
      </c>
      <c r="L145" s="50"/>
      <c r="M145" s="18">
        <v>0</v>
      </c>
      <c r="N145" s="92"/>
      <c r="O145" s="18">
        <v>0</v>
      </c>
      <c r="P145" s="92"/>
      <c r="Q145" s="18">
        <v>0</v>
      </c>
      <c r="R145" s="92"/>
      <c r="S145" s="18">
        <f t="shared" si="14"/>
        <v>0</v>
      </c>
      <c r="T145" s="50"/>
      <c r="U145" s="25">
        <f>S145/$S$148</f>
        <v>0</v>
      </c>
    </row>
    <row r="146" spans="1:21" ht="39" customHeight="1" x14ac:dyDescent="0.4">
      <c r="A146" s="98" t="str">
        <f>'درآمد ناشی از تغییر قیمت سهام'!A16</f>
        <v>نیروکلر</v>
      </c>
      <c r="C146" s="18">
        <v>0</v>
      </c>
      <c r="D146" s="92"/>
      <c r="E146" s="18">
        <v>392889660</v>
      </c>
      <c r="F146" s="92"/>
      <c r="G146" s="18">
        <v>0</v>
      </c>
      <c r="H146" s="92"/>
      <c r="I146" s="18">
        <v>392889660</v>
      </c>
      <c r="J146" s="50"/>
      <c r="K146" s="30">
        <f t="shared" si="13"/>
        <v>-1.2261381429617575E-3</v>
      </c>
      <c r="L146" s="50"/>
      <c r="M146" s="18">
        <v>0</v>
      </c>
      <c r="N146" s="92"/>
      <c r="O146" s="18">
        <v>0</v>
      </c>
      <c r="P146" s="92"/>
      <c r="Q146" s="18">
        <v>0</v>
      </c>
      <c r="R146" s="92"/>
      <c r="S146" s="18">
        <f t="shared" si="14"/>
        <v>0</v>
      </c>
      <c r="T146" s="50"/>
      <c r="U146" s="25">
        <f>S146/$S$148</f>
        <v>0</v>
      </c>
    </row>
    <row r="147" spans="1:21" ht="39" customHeight="1" thickBot="1" x14ac:dyDescent="0.45">
      <c r="A147" s="98" t="str">
        <f>'درآمد ناشی از تغییر قیمت سهام'!A40</f>
        <v>پتروشیمی پارس</v>
      </c>
      <c r="C147" s="23">
        <v>0</v>
      </c>
      <c r="D147" s="92"/>
      <c r="E147" s="23">
        <v>-4859515240</v>
      </c>
      <c r="F147" s="92"/>
      <c r="G147" s="23">
        <v>0</v>
      </c>
      <c r="H147" s="92"/>
      <c r="I147" s="23">
        <v>-4859515240</v>
      </c>
      <c r="J147" s="50"/>
      <c r="K147" s="29">
        <f t="shared" si="13"/>
        <v>1.5165675248536599E-2</v>
      </c>
      <c r="L147" s="50"/>
      <c r="M147" s="23">
        <v>0</v>
      </c>
      <c r="N147" s="92"/>
      <c r="O147" s="23">
        <v>0</v>
      </c>
      <c r="P147" s="92"/>
      <c r="Q147" s="23">
        <v>0</v>
      </c>
      <c r="R147" s="92"/>
      <c r="S147" s="23">
        <f t="shared" si="14"/>
        <v>0</v>
      </c>
      <c r="T147" s="50"/>
      <c r="U147" s="29">
        <f>S147/$S$148</f>
        <v>0</v>
      </c>
    </row>
    <row r="148" spans="1:21" ht="39" customHeight="1" thickBot="1" x14ac:dyDescent="0.45">
      <c r="A148" s="31" t="s">
        <v>60</v>
      </c>
      <c r="B148" s="140"/>
      <c r="C148" s="73">
        <f>SUM(C129:C147)</f>
        <v>24359421572</v>
      </c>
      <c r="D148" s="118"/>
      <c r="E148" s="73">
        <f>SUM(E129:E147)</f>
        <v>-236811240652</v>
      </c>
      <c r="F148" s="118"/>
      <c r="G148" s="73">
        <f>SUM(G129:G147)</f>
        <v>-107976725008</v>
      </c>
      <c r="H148" s="118"/>
      <c r="I148" s="73">
        <f>SUM(I129:I147)</f>
        <v>-320428544088</v>
      </c>
      <c r="J148" s="64"/>
      <c r="K148" s="74">
        <f>SUM(K129:K147)</f>
        <v>1</v>
      </c>
      <c r="L148" s="64"/>
      <c r="M148" s="73">
        <f>SUM(M129:M147)</f>
        <v>96906785947</v>
      </c>
      <c r="N148" s="118"/>
      <c r="O148" s="73">
        <f>SUM(O129:O147)</f>
        <v>-234596591744</v>
      </c>
      <c r="P148" s="118"/>
      <c r="Q148" s="73">
        <f>SUM(Q129:Q147)</f>
        <v>161278339670</v>
      </c>
      <c r="R148" s="118"/>
      <c r="S148" s="73">
        <f>SUM(S129:S147)</f>
        <v>23588533873</v>
      </c>
      <c r="T148" s="64"/>
      <c r="U148" s="74">
        <f>SUM(U129:U147)</f>
        <v>0.99999999999999201</v>
      </c>
    </row>
    <row r="149" spans="1:21" ht="16.5" thickTop="1" x14ac:dyDescent="0.4"/>
    <row r="150" spans="1:21" ht="22.5" x14ac:dyDescent="0.4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</row>
    <row r="151" spans="1:21" ht="22.5" x14ac:dyDescent="0.4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</row>
    <row r="152" spans="1:21" ht="22.5" x14ac:dyDescent="0.4"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</row>
    <row r="153" spans="1:21" ht="22.5" x14ac:dyDescent="0.4"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</row>
  </sheetData>
  <sortState xmlns:xlrd2="http://schemas.microsoft.com/office/spreadsheetml/2017/richdata2" ref="A10:S143">
    <sortCondition descending="1" ref="S10:S143"/>
  </sortState>
  <mergeCells count="50">
    <mergeCell ref="A127:A128"/>
    <mergeCell ref="I127:K127"/>
    <mergeCell ref="S127:U127"/>
    <mergeCell ref="A97:A98"/>
    <mergeCell ref="I97:K97"/>
    <mergeCell ref="S97:U97"/>
    <mergeCell ref="A121:U121"/>
    <mergeCell ref="A122:U122"/>
    <mergeCell ref="A120:U120"/>
    <mergeCell ref="A124:U124"/>
    <mergeCell ref="C125:U125"/>
    <mergeCell ref="C126:K126"/>
    <mergeCell ref="M126:U126"/>
    <mergeCell ref="A92:U92"/>
    <mergeCell ref="A94:U94"/>
    <mergeCell ref="C95:U95"/>
    <mergeCell ref="C96:K96"/>
    <mergeCell ref="M96:U96"/>
    <mergeCell ref="A67:A68"/>
    <mergeCell ref="I67:K67"/>
    <mergeCell ref="S67:U67"/>
    <mergeCell ref="A90:U90"/>
    <mergeCell ref="A91:U91"/>
    <mergeCell ref="A62:U62"/>
    <mergeCell ref="A64:U64"/>
    <mergeCell ref="C65:U65"/>
    <mergeCell ref="C66:K66"/>
    <mergeCell ref="M66:U66"/>
    <mergeCell ref="A37:A38"/>
    <mergeCell ref="I37:K37"/>
    <mergeCell ref="S37:U37"/>
    <mergeCell ref="A60:U60"/>
    <mergeCell ref="A61:U61"/>
    <mergeCell ref="A31:U31"/>
    <mergeCell ref="A32:U32"/>
    <mergeCell ref="A34:U34"/>
    <mergeCell ref="C35:U35"/>
    <mergeCell ref="C36:K36"/>
    <mergeCell ref="M36:U36"/>
    <mergeCell ref="A1:U1"/>
    <mergeCell ref="A2:U2"/>
    <mergeCell ref="A3:U3"/>
    <mergeCell ref="A8:A9"/>
    <mergeCell ref="A30:U30"/>
    <mergeCell ref="C6:U6"/>
    <mergeCell ref="A5:U5"/>
    <mergeCell ref="C7:K7"/>
    <mergeCell ref="M7:U7"/>
    <mergeCell ref="I8:K8"/>
    <mergeCell ref="S8:U8"/>
  </mergeCells>
  <pageMargins left="0.39" right="0.39" top="0.39" bottom="0.39" header="0" footer="0"/>
  <pageSetup paperSize="9" scale="43" fitToHeight="0" orientation="landscape" r:id="rId1"/>
  <rowBreaks count="4" manualBreakCount="4">
    <brk id="28" max="21" man="1"/>
    <brk id="58" max="21" man="1"/>
    <brk id="88" max="21" man="1"/>
    <brk id="118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5"/>
  <sheetViews>
    <sheetView rightToLeft="1" view="pageBreakPreview" zoomScale="80" zoomScaleNormal="100" zoomScaleSheetLayoutView="80" workbookViewId="0">
      <selection activeCell="C14" sqref="C14:I17"/>
    </sheetView>
  </sheetViews>
  <sheetFormatPr defaultRowHeight="15.75" x14ac:dyDescent="0.4"/>
  <cols>
    <col min="1" max="1" width="40.28515625" style="42" customWidth="1"/>
    <col min="2" max="2" width="1.42578125" style="42" customWidth="1"/>
    <col min="3" max="3" width="39.7109375" style="42" bestFit="1" customWidth="1"/>
    <col min="4" max="4" width="1.42578125" style="42" customWidth="1"/>
    <col min="5" max="5" width="34.42578125" style="42" bestFit="1" customWidth="1"/>
    <col min="6" max="6" width="1.42578125" style="42" customWidth="1"/>
    <col min="7" max="7" width="39.7109375" style="42" bestFit="1" customWidth="1"/>
    <col min="8" max="8" width="1.42578125" style="42" customWidth="1"/>
    <col min="9" max="9" width="34.42578125" style="42" bestFit="1" customWidth="1"/>
    <col min="10" max="10" width="1.42578125" style="42" customWidth="1"/>
    <col min="11" max="16384" width="9.140625" style="42"/>
  </cols>
  <sheetData>
    <row r="1" spans="1:9" ht="39.75" customHeight="1" x14ac:dyDescent="0.4">
      <c r="A1" s="147" t="str">
        <f>درآمد!A1</f>
        <v>صندوق سرمایه گذاری بخشی پتروشیمی دماوند</v>
      </c>
      <c r="B1" s="147"/>
      <c r="C1" s="147"/>
      <c r="D1" s="147"/>
      <c r="E1" s="147"/>
      <c r="F1" s="147"/>
      <c r="G1" s="147"/>
      <c r="H1" s="147"/>
      <c r="I1" s="147"/>
    </row>
    <row r="2" spans="1:9" ht="39.75" customHeight="1" x14ac:dyDescent="0.4">
      <c r="A2" s="147" t="str">
        <f>درآمد!A2</f>
        <v>صورت وضعیت درآمدها</v>
      </c>
      <c r="B2" s="147"/>
      <c r="C2" s="147"/>
      <c r="D2" s="147"/>
      <c r="E2" s="147"/>
      <c r="F2" s="147"/>
      <c r="G2" s="147"/>
      <c r="H2" s="147"/>
      <c r="I2" s="147"/>
    </row>
    <row r="3" spans="1:9" ht="39.75" customHeight="1" x14ac:dyDescent="0.4">
      <c r="A3" s="147" t="str">
        <f>درآمد!A3</f>
        <v>دوره یک ماهه منتهی به 31 تیر 1404</v>
      </c>
      <c r="B3" s="147"/>
      <c r="C3" s="147"/>
      <c r="D3" s="147"/>
      <c r="E3" s="147"/>
      <c r="F3" s="147"/>
      <c r="G3" s="147"/>
      <c r="H3" s="147"/>
      <c r="I3" s="147"/>
    </row>
    <row r="4" spans="1:9" ht="39.75" customHeight="1" x14ac:dyDescent="0.4"/>
    <row r="5" spans="1:9" ht="39.75" customHeight="1" x14ac:dyDescent="0.4">
      <c r="A5" s="145" t="s">
        <v>151</v>
      </c>
      <c r="B5" s="145"/>
      <c r="C5" s="145"/>
      <c r="D5" s="145"/>
      <c r="E5" s="145"/>
      <c r="F5" s="145"/>
      <c r="G5" s="145"/>
      <c r="H5" s="145"/>
      <c r="I5" s="145"/>
    </row>
    <row r="6" spans="1:9" ht="39.75" customHeight="1" x14ac:dyDescent="0.85">
      <c r="A6" s="57"/>
      <c r="B6" s="57"/>
      <c r="C6" s="150" t="s">
        <v>129</v>
      </c>
      <c r="D6" s="150"/>
      <c r="E6" s="150"/>
      <c r="F6" s="150"/>
      <c r="G6" s="150"/>
      <c r="H6" s="150"/>
      <c r="I6" s="150"/>
    </row>
    <row r="7" spans="1:9" ht="39.75" customHeight="1" thickBot="1" x14ac:dyDescent="0.8">
      <c r="C7" s="156" t="s">
        <v>148</v>
      </c>
      <c r="D7" s="156"/>
      <c r="E7" s="156"/>
      <c r="F7" s="47"/>
      <c r="G7" s="156" t="s">
        <v>149</v>
      </c>
      <c r="H7" s="156"/>
      <c r="I7" s="156"/>
    </row>
    <row r="8" spans="1:9" ht="39.75" customHeight="1" x14ac:dyDescent="0.65">
      <c r="A8" s="148" t="s">
        <v>108</v>
      </c>
      <c r="C8" s="81" t="s">
        <v>109</v>
      </c>
      <c r="D8" s="82"/>
      <c r="E8" s="148" t="s">
        <v>110</v>
      </c>
      <c r="F8" s="83"/>
      <c r="G8" s="81" t="s">
        <v>109</v>
      </c>
      <c r="H8" s="82"/>
      <c r="I8" s="148" t="s">
        <v>110</v>
      </c>
    </row>
    <row r="9" spans="1:9" ht="39.75" customHeight="1" thickBot="1" x14ac:dyDescent="0.7">
      <c r="A9" s="149"/>
      <c r="C9" s="17" t="s">
        <v>147</v>
      </c>
      <c r="D9" s="82"/>
      <c r="E9" s="149"/>
      <c r="F9" s="83"/>
      <c r="G9" s="17" t="s">
        <v>147</v>
      </c>
      <c r="H9" s="82"/>
      <c r="I9" s="149"/>
    </row>
    <row r="10" spans="1:9" ht="39.75" customHeight="1" x14ac:dyDescent="0.4">
      <c r="A10" s="78" t="s">
        <v>146</v>
      </c>
      <c r="C10" s="51">
        <v>127476</v>
      </c>
      <c r="D10" s="56"/>
      <c r="E10" s="30">
        <f>C10/$C$12</f>
        <v>3.5368463080466837E-4</v>
      </c>
      <c r="F10" s="56"/>
      <c r="G10" s="51">
        <v>545229528</v>
      </c>
      <c r="H10" s="56"/>
      <c r="I10" s="30">
        <f>G10/$G$12</f>
        <v>0.59909676549603563</v>
      </c>
    </row>
    <row r="11" spans="1:9" ht="39.75" customHeight="1" thickBot="1" x14ac:dyDescent="0.45">
      <c r="A11" s="78" t="s">
        <v>150</v>
      </c>
      <c r="C11" s="61">
        <v>360295310</v>
      </c>
      <c r="D11" s="50"/>
      <c r="E11" s="29">
        <f>C11/$C$12</f>
        <v>0.99964631536919535</v>
      </c>
      <c r="F11" s="50"/>
      <c r="G11" s="61">
        <v>364856387</v>
      </c>
      <c r="H11" s="50"/>
      <c r="I11" s="29">
        <f>G11/$G$12</f>
        <v>0.40090323450396437</v>
      </c>
    </row>
    <row r="12" spans="1:9" ht="39.75" customHeight="1" thickBot="1" x14ac:dyDescent="0.45">
      <c r="A12" s="78" t="s">
        <v>60</v>
      </c>
      <c r="C12" s="63">
        <f>SUM(C10:C11)</f>
        <v>360422786</v>
      </c>
      <c r="D12" s="64"/>
      <c r="E12" s="74">
        <f>SUM(E10:E11)</f>
        <v>1</v>
      </c>
      <c r="F12" s="64"/>
      <c r="G12" s="63">
        <f>SUM(G10:G11)</f>
        <v>910085915</v>
      </c>
      <c r="H12" s="64"/>
      <c r="I12" s="74">
        <f>SUM(I10:I11)</f>
        <v>1</v>
      </c>
    </row>
    <row r="13" spans="1:9" ht="16.5" thickTop="1" x14ac:dyDescent="0.4"/>
    <row r="14" spans="1:9" ht="22.5" x14ac:dyDescent="0.4">
      <c r="C14" s="51"/>
      <c r="D14" s="51"/>
      <c r="E14" s="51"/>
      <c r="F14" s="51"/>
      <c r="G14" s="51"/>
      <c r="H14" s="51"/>
      <c r="I14" s="51"/>
    </row>
    <row r="15" spans="1:9" ht="22.5" x14ac:dyDescent="0.4">
      <c r="C15" s="51"/>
      <c r="D15" s="51"/>
      <c r="E15" s="51"/>
      <c r="F15" s="51"/>
      <c r="G15" s="51"/>
      <c r="H15" s="51"/>
      <c r="I15" s="51"/>
    </row>
  </sheetData>
  <mergeCells count="10">
    <mergeCell ref="A1:I1"/>
    <mergeCell ref="A2:I2"/>
    <mergeCell ref="A3:I3"/>
    <mergeCell ref="A8:A9"/>
    <mergeCell ref="E8:E9"/>
    <mergeCell ref="I8:I9"/>
    <mergeCell ref="C6:I6"/>
    <mergeCell ref="A5:I5"/>
    <mergeCell ref="C7:E7"/>
    <mergeCell ref="G7:I7"/>
  </mergeCells>
  <pageMargins left="0.39" right="0.39" top="0.39" bottom="0.39" header="0" footer="0"/>
  <pageSetup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13"/>
  <sheetViews>
    <sheetView rightToLeft="1" view="pageBreakPreview" zoomScale="80" zoomScaleNormal="100" zoomScaleSheetLayoutView="80" workbookViewId="0">
      <selection activeCell="C12" sqref="C12:E13"/>
    </sheetView>
  </sheetViews>
  <sheetFormatPr defaultRowHeight="15.75" x14ac:dyDescent="0.4"/>
  <cols>
    <col min="1" max="1" width="44" style="42" customWidth="1"/>
    <col min="2" max="2" width="1.28515625" style="42" customWidth="1"/>
    <col min="3" max="3" width="35" style="42" customWidth="1"/>
    <col min="4" max="4" width="2" style="42" customWidth="1"/>
    <col min="5" max="5" width="42.28515625" style="42" bestFit="1" customWidth="1"/>
    <col min="6" max="6" width="2" style="42" customWidth="1"/>
    <col min="7" max="16384" width="9.140625" style="42"/>
  </cols>
  <sheetData>
    <row r="1" spans="1:5" ht="39" customHeight="1" x14ac:dyDescent="0.4">
      <c r="A1" s="147" t="str">
        <f>درآمد!A1</f>
        <v>صندوق سرمایه گذاری بخشی پتروشیمی دماوند</v>
      </c>
      <c r="B1" s="147"/>
      <c r="C1" s="147"/>
      <c r="D1" s="147"/>
      <c r="E1" s="147"/>
    </row>
    <row r="2" spans="1:5" ht="39" customHeight="1" x14ac:dyDescent="0.4">
      <c r="A2" s="147" t="str">
        <f>درآمد!A2</f>
        <v>صورت وضعیت درآمدها</v>
      </c>
      <c r="B2" s="147"/>
      <c r="C2" s="147"/>
      <c r="D2" s="147"/>
      <c r="E2" s="147"/>
    </row>
    <row r="3" spans="1:5" ht="39" customHeight="1" x14ac:dyDescent="0.4">
      <c r="A3" s="147" t="str">
        <f>درآمد!A3</f>
        <v>دوره یک ماهه منتهی به 31 تیر 1404</v>
      </c>
      <c r="B3" s="147"/>
      <c r="C3" s="147"/>
      <c r="D3" s="147"/>
      <c r="E3" s="147"/>
    </row>
    <row r="4" spans="1:5" ht="39" customHeight="1" x14ac:dyDescent="0.4"/>
    <row r="5" spans="1:5" ht="39" customHeight="1" x14ac:dyDescent="0.4">
      <c r="A5" s="145" t="s">
        <v>153</v>
      </c>
      <c r="B5" s="145"/>
      <c r="C5" s="145"/>
      <c r="D5" s="145"/>
      <c r="E5" s="145"/>
    </row>
    <row r="6" spans="1:5" ht="39" customHeight="1" x14ac:dyDescent="0.85">
      <c r="A6" s="57"/>
      <c r="B6" s="57"/>
      <c r="C6" s="150" t="s">
        <v>129</v>
      </c>
      <c r="D6" s="150"/>
      <c r="E6" s="150"/>
    </row>
    <row r="7" spans="1:5" ht="39" customHeight="1" thickBot="1" x14ac:dyDescent="0.7">
      <c r="A7" s="67" t="s">
        <v>87</v>
      </c>
      <c r="B7" s="47"/>
      <c r="C7" s="67" t="s">
        <v>148</v>
      </c>
      <c r="D7" s="47"/>
      <c r="E7" s="67" t="s">
        <v>149</v>
      </c>
    </row>
    <row r="8" spans="1:5" ht="39" customHeight="1" x14ac:dyDescent="0.4">
      <c r="A8" s="76" t="s">
        <v>155</v>
      </c>
      <c r="C8" s="51">
        <v>113645381</v>
      </c>
      <c r="D8" s="50"/>
      <c r="E8" s="51">
        <v>649223951</v>
      </c>
    </row>
    <row r="9" spans="1:5" ht="39" customHeight="1" thickBot="1" x14ac:dyDescent="0.45">
      <c r="A9" s="78" t="s">
        <v>154</v>
      </c>
      <c r="C9" s="61">
        <v>36466186</v>
      </c>
      <c r="D9" s="50"/>
      <c r="E9" s="61">
        <v>642367231</v>
      </c>
    </row>
    <row r="10" spans="1:5" ht="39" customHeight="1" thickBot="1" x14ac:dyDescent="0.45">
      <c r="A10" s="77" t="s">
        <v>60</v>
      </c>
      <c r="C10" s="63">
        <v>150111567</v>
      </c>
      <c r="D10" s="64"/>
      <c r="E10" s="63">
        <v>1291591182</v>
      </c>
    </row>
    <row r="12" spans="1:5" ht="22.5" x14ac:dyDescent="0.4">
      <c r="C12" s="51"/>
      <c r="E12" s="51"/>
    </row>
    <row r="13" spans="1:5" ht="22.5" x14ac:dyDescent="0.4">
      <c r="C13" s="51"/>
      <c r="E13" s="51"/>
    </row>
  </sheetData>
  <sortState xmlns:xlrd2="http://schemas.microsoft.com/office/spreadsheetml/2017/richdata2" ref="A8:E9">
    <sortCondition descending="1" ref="E8:E9"/>
  </sortState>
  <mergeCells count="5">
    <mergeCell ref="A1:E1"/>
    <mergeCell ref="A2:E2"/>
    <mergeCell ref="A3:E3"/>
    <mergeCell ref="C6:E6"/>
    <mergeCell ref="A5:E5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صورت وضعیت پرتفوی</vt:lpstr>
      <vt:lpstr>سهام</vt:lpstr>
      <vt:lpstr>تعدیل قیمت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تغییر قیمت سهام</vt:lpstr>
      <vt:lpstr>درآمد ناشی از فروش</vt:lpstr>
      <vt:lpstr>درآمد اعمال اختیار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سهام'!Print_Area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Hamid Reza MusaZadeh</dc:creator>
  <dc:description/>
  <cp:lastModifiedBy>Ali Solgi</cp:lastModifiedBy>
  <cp:lastPrinted>2025-07-29T12:40:21Z</cp:lastPrinted>
  <dcterms:created xsi:type="dcterms:W3CDTF">2025-07-27T13:20:38Z</dcterms:created>
  <dcterms:modified xsi:type="dcterms:W3CDTF">2025-07-30T10:52:29Z</dcterms:modified>
</cp:coreProperties>
</file>